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https://conning-my.sharepoint.com/personal/marypat_campbell_conning_com/Documents/Documents/STUMP writing/mortality/Movember/"/>
    </mc:Choice>
  </mc:AlternateContent>
  <xr:revisionPtr revIDLastSave="72" documentId="8_{1BC34EB1-6230-4AC5-9B58-DEC56A8AD7F4}" xr6:coauthVersionLast="47" xr6:coauthVersionMax="47" xr10:uidLastSave="{B1CDC302-5BC6-41DB-B264-79DD664A8643}"/>
  <bookViews>
    <workbookView xWindow="-110" yWindow="-110" windowWidth="25820" windowHeight="14020" firstSheet="3" activeTab="5" xr2:uid="{CBFE316D-1287-4922-A996-475BE1C5016E}"/>
  </bookViews>
  <sheets>
    <sheet name="2018-2022 annual" sheetId="10" r:id="rId1"/>
    <sheet name="1999-2019" sheetId="1" r:id="rId2"/>
    <sheet name="1979-1998" sheetId="2" r:id="rId3"/>
    <sheet name="1968-1978" sheetId="3" r:id="rId4"/>
    <sheet name="Overall Rates" sheetId="5" r:id="rId5"/>
    <sheet name="2010-2022 curves" sheetId="11" r:id="rId6"/>
    <sheet name="Age Ranges" sheetId="6" state="hidden" r:id="rId7"/>
    <sheet name="Prior Decade Improvement" sheetId="8" state="hidden" r:id="rId8"/>
    <sheet name="Graph prep" sheetId="4" r:id="rId9"/>
    <sheet name="Documentation Information" sheetId="7" r:id="rId10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6" i="4" l="1"/>
  <c r="F53" i="4"/>
  <c r="E53" i="4"/>
  <c r="D55" i="4"/>
  <c r="D56" i="4"/>
  <c r="D54" i="4"/>
  <c r="C55" i="4"/>
  <c r="C56" i="4"/>
  <c r="C54" i="4"/>
  <c r="B55" i="4"/>
  <c r="B56" i="4"/>
  <c r="B54" i="4"/>
  <c r="R24" i="4" l="1"/>
  <c r="S24" i="4"/>
  <c r="T24" i="4"/>
  <c r="U24" i="4"/>
  <c r="V24" i="4"/>
  <c r="R25" i="4"/>
  <c r="S25" i="4"/>
  <c r="T25" i="4"/>
  <c r="U25" i="4"/>
  <c r="V25" i="4"/>
  <c r="R26" i="4"/>
  <c r="S26" i="4"/>
  <c r="T26" i="4"/>
  <c r="U26" i="4"/>
  <c r="V26" i="4"/>
  <c r="R27" i="4"/>
  <c r="S27" i="4"/>
  <c r="T27" i="4"/>
  <c r="U27" i="4"/>
  <c r="V27" i="4"/>
  <c r="S23" i="4"/>
  <c r="T23" i="4"/>
  <c r="U23" i="4"/>
  <c r="V23" i="4"/>
  <c r="R23" i="4"/>
  <c r="V18" i="4"/>
  <c r="U18" i="4"/>
  <c r="T18" i="4"/>
  <c r="S18" i="4"/>
  <c r="R18" i="4"/>
  <c r="V17" i="4"/>
  <c r="U17" i="4"/>
  <c r="T17" i="4"/>
  <c r="S17" i="4"/>
  <c r="R17" i="4"/>
  <c r="V16" i="4"/>
  <c r="U16" i="4"/>
  <c r="T16" i="4"/>
  <c r="S16" i="4"/>
  <c r="R16" i="4"/>
  <c r="V15" i="4"/>
  <c r="U15" i="4"/>
  <c r="T15" i="4"/>
  <c r="S15" i="4"/>
  <c r="R15" i="4"/>
  <c r="V14" i="4"/>
  <c r="U14" i="4"/>
  <c r="T14" i="4"/>
  <c r="S14" i="4"/>
  <c r="R14" i="4"/>
  <c r="V13" i="4"/>
  <c r="U13" i="4"/>
  <c r="T13" i="4"/>
  <c r="S13" i="4"/>
  <c r="R13" i="4"/>
  <c r="S3" i="4"/>
  <c r="T3" i="4"/>
  <c r="U3" i="4"/>
  <c r="V3" i="4"/>
  <c r="R3" i="4"/>
  <c r="V2" i="4"/>
  <c r="U2" i="4"/>
  <c r="T2" i="4"/>
  <c r="S2" i="4"/>
  <c r="R2" i="4"/>
  <c r="N53" i="4" l="1"/>
  <c r="M53" i="4"/>
  <c r="L53" i="4"/>
  <c r="K53" i="4"/>
  <c r="J53" i="4"/>
  <c r="N52" i="4"/>
  <c r="M52" i="4"/>
  <c r="L52" i="4"/>
  <c r="K52" i="4"/>
  <c r="J52" i="4"/>
  <c r="N51" i="4"/>
  <c r="M51" i="4"/>
  <c r="L51" i="4"/>
  <c r="K51" i="4"/>
  <c r="J51" i="4"/>
  <c r="N50" i="4"/>
  <c r="M50" i="4"/>
  <c r="L50" i="4"/>
  <c r="K50" i="4"/>
  <c r="J50" i="4"/>
  <c r="N49" i="4"/>
  <c r="M49" i="4"/>
  <c r="L49" i="4"/>
  <c r="K49" i="4"/>
  <c r="J49" i="4"/>
  <c r="N48" i="4"/>
  <c r="M48" i="4"/>
  <c r="L48" i="4"/>
  <c r="K48" i="4"/>
  <c r="J48" i="4"/>
  <c r="N47" i="4"/>
  <c r="M47" i="4"/>
  <c r="L47" i="4"/>
  <c r="K47" i="4"/>
  <c r="J47" i="4"/>
  <c r="N46" i="4"/>
  <c r="M46" i="4"/>
  <c r="L46" i="4"/>
  <c r="K46" i="4"/>
  <c r="J46" i="4"/>
  <c r="N45" i="4"/>
  <c r="M45" i="4"/>
  <c r="L45" i="4"/>
  <c r="K45" i="4"/>
  <c r="J45" i="4"/>
  <c r="N44" i="4"/>
  <c r="M44" i="4"/>
  <c r="L44" i="4"/>
  <c r="K44" i="4"/>
  <c r="J44" i="4"/>
  <c r="N43" i="4"/>
  <c r="M43" i="4"/>
  <c r="L43" i="4"/>
  <c r="K43" i="4"/>
  <c r="J43" i="4"/>
  <c r="N42" i="4"/>
  <c r="M42" i="4"/>
  <c r="L42" i="4"/>
  <c r="K42" i="4"/>
  <c r="J42" i="4"/>
  <c r="N41" i="4"/>
  <c r="M41" i="4"/>
  <c r="L41" i="4"/>
  <c r="K41" i="4"/>
  <c r="J41" i="4"/>
  <c r="N40" i="4"/>
  <c r="M40" i="4"/>
  <c r="L40" i="4"/>
  <c r="K40" i="4"/>
  <c r="J40" i="4"/>
  <c r="N39" i="4"/>
  <c r="M39" i="4"/>
  <c r="L39" i="4"/>
  <c r="K39" i="4"/>
  <c r="J39" i="4"/>
  <c r="N38" i="4"/>
  <c r="M38" i="4"/>
  <c r="L38" i="4"/>
  <c r="K38" i="4"/>
  <c r="J38" i="4"/>
  <c r="N37" i="4"/>
  <c r="M37" i="4"/>
  <c r="L37" i="4"/>
  <c r="K37" i="4"/>
  <c r="J37" i="4"/>
  <c r="N36" i="4"/>
  <c r="M36" i="4"/>
  <c r="L36" i="4"/>
  <c r="K36" i="4"/>
  <c r="J36" i="4"/>
  <c r="N35" i="4"/>
  <c r="M35" i="4"/>
  <c r="L35" i="4"/>
  <c r="K35" i="4"/>
  <c r="J35" i="4"/>
  <c r="N34" i="4"/>
  <c r="M34" i="4"/>
  <c r="L34" i="4"/>
  <c r="K34" i="4"/>
  <c r="J34" i="4"/>
  <c r="N33" i="4"/>
  <c r="M33" i="4"/>
  <c r="L33" i="4"/>
  <c r="K33" i="4"/>
  <c r="J33" i="4"/>
  <c r="T183" i="1"/>
  <c r="T182" i="1"/>
  <c r="T181" i="1"/>
  <c r="T180" i="1"/>
  <c r="T179" i="1"/>
  <c r="T178" i="1"/>
  <c r="T177" i="1"/>
  <c r="T176" i="1"/>
  <c r="T175" i="1"/>
  <c r="T174" i="1"/>
  <c r="T173" i="1"/>
  <c r="T172" i="1"/>
  <c r="T171" i="1"/>
  <c r="T170" i="1"/>
  <c r="T169" i="1"/>
  <c r="T168" i="1"/>
  <c r="T167" i="1"/>
  <c r="T166" i="1"/>
  <c r="T165" i="1"/>
  <c r="T164" i="1"/>
  <c r="T163" i="1"/>
  <c r="T162" i="1"/>
  <c r="T161" i="1"/>
  <c r="T160" i="1"/>
  <c r="T159" i="1"/>
  <c r="T158" i="1"/>
  <c r="T157" i="1"/>
  <c r="T156" i="1"/>
  <c r="T155" i="1"/>
  <c r="T154" i="1"/>
  <c r="T153" i="1"/>
  <c r="T152" i="1"/>
  <c r="T151" i="1"/>
  <c r="T150" i="1"/>
  <c r="T149" i="1"/>
  <c r="T148" i="1"/>
  <c r="T147" i="1"/>
  <c r="T146" i="1"/>
  <c r="T145" i="1"/>
  <c r="T144" i="1"/>
  <c r="T143" i="1"/>
  <c r="T142" i="1"/>
  <c r="T141" i="1"/>
  <c r="T140" i="1"/>
  <c r="T139" i="1"/>
  <c r="T138" i="1"/>
  <c r="T137" i="1"/>
  <c r="T136" i="1"/>
  <c r="T135" i="1"/>
  <c r="T134" i="1"/>
  <c r="T133" i="1"/>
  <c r="T132" i="1"/>
  <c r="T131" i="1"/>
  <c r="T130" i="1"/>
  <c r="T129" i="1"/>
  <c r="T128" i="1"/>
  <c r="T127" i="1"/>
  <c r="T126" i="1"/>
  <c r="T125" i="1"/>
  <c r="T124" i="1"/>
  <c r="T123" i="1"/>
  <c r="T122" i="1"/>
  <c r="T121" i="1"/>
  <c r="T120" i="1"/>
  <c r="T119" i="1"/>
  <c r="T118" i="1"/>
  <c r="T117" i="1"/>
  <c r="T116" i="1"/>
  <c r="T115" i="1"/>
  <c r="T114" i="1"/>
  <c r="T113" i="1"/>
  <c r="T112" i="1"/>
  <c r="T111" i="1"/>
  <c r="T110" i="1"/>
  <c r="T109" i="1"/>
  <c r="T108" i="1"/>
  <c r="T107" i="1"/>
  <c r="T106" i="1"/>
  <c r="T105" i="1"/>
  <c r="T104" i="1"/>
  <c r="T103" i="1"/>
  <c r="T102" i="1"/>
  <c r="T101" i="1"/>
  <c r="T100" i="1"/>
  <c r="T99" i="1"/>
  <c r="T98" i="1"/>
  <c r="T97" i="1"/>
  <c r="T96" i="1"/>
  <c r="T95" i="1"/>
  <c r="T94" i="1"/>
  <c r="T93" i="1"/>
  <c r="T92" i="1"/>
  <c r="T91" i="1"/>
  <c r="T90" i="1"/>
  <c r="T89" i="1"/>
  <c r="T88" i="1"/>
  <c r="T87" i="1"/>
  <c r="T86" i="1"/>
  <c r="T85" i="1"/>
  <c r="T84" i="1"/>
  <c r="T83" i="1"/>
  <c r="T82" i="1"/>
  <c r="T81" i="1"/>
  <c r="T80" i="1"/>
  <c r="T79" i="1"/>
  <c r="T78" i="1"/>
  <c r="T77" i="1"/>
  <c r="T76" i="1"/>
  <c r="T75" i="1"/>
  <c r="T74" i="1"/>
  <c r="T73" i="1"/>
  <c r="T72" i="1"/>
  <c r="T71" i="1"/>
  <c r="T70" i="1"/>
  <c r="T69" i="1"/>
  <c r="T68" i="1"/>
  <c r="T67" i="1"/>
  <c r="T66" i="1"/>
  <c r="T65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T5" i="1"/>
  <c r="T4" i="1"/>
  <c r="T3" i="1"/>
  <c r="T2" i="1"/>
  <c r="J14" i="4"/>
  <c r="K14" i="4"/>
  <c r="L14" i="4"/>
  <c r="M14" i="4"/>
  <c r="N14" i="4"/>
  <c r="J15" i="4"/>
  <c r="K15" i="4"/>
  <c r="L15" i="4"/>
  <c r="M15" i="4"/>
  <c r="N15" i="4"/>
  <c r="J16" i="4"/>
  <c r="K16" i="4"/>
  <c r="L16" i="4"/>
  <c r="M16" i="4"/>
  <c r="N16" i="4"/>
  <c r="J17" i="4"/>
  <c r="K17" i="4"/>
  <c r="L17" i="4"/>
  <c r="M17" i="4"/>
  <c r="N17" i="4"/>
  <c r="J18" i="4"/>
  <c r="K18" i="4"/>
  <c r="L18" i="4"/>
  <c r="M18" i="4"/>
  <c r="N18" i="4"/>
  <c r="J19" i="4"/>
  <c r="K19" i="4"/>
  <c r="L19" i="4"/>
  <c r="M19" i="4"/>
  <c r="N19" i="4"/>
  <c r="J20" i="4"/>
  <c r="K20" i="4"/>
  <c r="L20" i="4"/>
  <c r="M20" i="4"/>
  <c r="N20" i="4"/>
  <c r="J21" i="4"/>
  <c r="K21" i="4"/>
  <c r="L21" i="4"/>
  <c r="M21" i="4"/>
  <c r="N21" i="4"/>
  <c r="J22" i="4"/>
  <c r="K22" i="4"/>
  <c r="L22" i="4"/>
  <c r="M22" i="4"/>
  <c r="N22" i="4"/>
  <c r="J23" i="4"/>
  <c r="K23" i="4"/>
  <c r="L23" i="4"/>
  <c r="M23" i="4"/>
  <c r="N23" i="4"/>
  <c r="J24" i="4"/>
  <c r="K24" i="4"/>
  <c r="L24" i="4"/>
  <c r="M24" i="4"/>
  <c r="N24" i="4"/>
  <c r="J25" i="4"/>
  <c r="K25" i="4"/>
  <c r="L25" i="4"/>
  <c r="M25" i="4"/>
  <c r="N25" i="4"/>
  <c r="J26" i="4"/>
  <c r="K26" i="4"/>
  <c r="L26" i="4"/>
  <c r="M26" i="4"/>
  <c r="N26" i="4"/>
  <c r="J27" i="4"/>
  <c r="K27" i="4"/>
  <c r="L27" i="4"/>
  <c r="M27" i="4"/>
  <c r="N27" i="4"/>
  <c r="J28" i="4"/>
  <c r="K28" i="4"/>
  <c r="L28" i="4"/>
  <c r="M28" i="4"/>
  <c r="N28" i="4"/>
  <c r="J29" i="4"/>
  <c r="K29" i="4"/>
  <c r="L29" i="4"/>
  <c r="M29" i="4"/>
  <c r="N29" i="4"/>
  <c r="J30" i="4"/>
  <c r="K30" i="4"/>
  <c r="L30" i="4"/>
  <c r="M30" i="4"/>
  <c r="N30" i="4"/>
  <c r="J31" i="4"/>
  <c r="K31" i="4"/>
  <c r="L31" i="4"/>
  <c r="M31" i="4"/>
  <c r="N31" i="4"/>
  <c r="J32" i="4"/>
  <c r="K32" i="4"/>
  <c r="L32" i="4"/>
  <c r="M32" i="4"/>
  <c r="N32" i="4"/>
  <c r="K13" i="4"/>
  <c r="L13" i="4"/>
  <c r="M13" i="4"/>
  <c r="N13" i="4"/>
  <c r="J13" i="4"/>
  <c r="T206" i="2"/>
  <c r="T205" i="2"/>
  <c r="T204" i="2"/>
  <c r="T203" i="2"/>
  <c r="T202" i="2"/>
  <c r="T201" i="2"/>
  <c r="T200" i="2"/>
  <c r="T199" i="2"/>
  <c r="T198" i="2"/>
  <c r="T197" i="2"/>
  <c r="T196" i="2"/>
  <c r="T195" i="2"/>
  <c r="T194" i="2"/>
  <c r="T193" i="2"/>
  <c r="T192" i="2"/>
  <c r="T191" i="2"/>
  <c r="T190" i="2"/>
  <c r="T189" i="2"/>
  <c r="T188" i="2"/>
  <c r="T187" i="2"/>
  <c r="T186" i="2"/>
  <c r="T185" i="2"/>
  <c r="T184" i="2"/>
  <c r="T183" i="2"/>
  <c r="T182" i="2"/>
  <c r="T181" i="2"/>
  <c r="T180" i="2"/>
  <c r="T179" i="2"/>
  <c r="T178" i="2"/>
  <c r="T177" i="2"/>
  <c r="T176" i="2"/>
  <c r="T175" i="2"/>
  <c r="T174" i="2"/>
  <c r="T173" i="2"/>
  <c r="T172" i="2"/>
  <c r="T171" i="2"/>
  <c r="T170" i="2"/>
  <c r="T169" i="2"/>
  <c r="T168" i="2"/>
  <c r="T167" i="2"/>
  <c r="T166" i="2"/>
  <c r="T165" i="2"/>
  <c r="T164" i="2"/>
  <c r="T163" i="2"/>
  <c r="T162" i="2"/>
  <c r="T161" i="2"/>
  <c r="T160" i="2"/>
  <c r="T159" i="2"/>
  <c r="T158" i="2"/>
  <c r="T157" i="2"/>
  <c r="T156" i="2"/>
  <c r="T155" i="2"/>
  <c r="T154" i="2"/>
  <c r="T153" i="2"/>
  <c r="T152" i="2"/>
  <c r="T151" i="2"/>
  <c r="T150" i="2"/>
  <c r="T149" i="2"/>
  <c r="T148" i="2"/>
  <c r="T147" i="2"/>
  <c r="T146" i="2"/>
  <c r="T145" i="2"/>
  <c r="T144" i="2"/>
  <c r="T143" i="2"/>
  <c r="T142" i="2"/>
  <c r="T141" i="2"/>
  <c r="T140" i="2"/>
  <c r="T139" i="2"/>
  <c r="T138" i="2"/>
  <c r="T137" i="2"/>
  <c r="T136" i="2"/>
  <c r="T135" i="2"/>
  <c r="T134" i="2"/>
  <c r="T133" i="2"/>
  <c r="T132" i="2"/>
  <c r="T131" i="2"/>
  <c r="T130" i="2"/>
  <c r="T129" i="2"/>
  <c r="T128" i="2"/>
  <c r="T127" i="2"/>
  <c r="T126" i="2"/>
  <c r="T125" i="2"/>
  <c r="T124" i="2"/>
  <c r="T123" i="2"/>
  <c r="T122" i="2"/>
  <c r="T121" i="2"/>
  <c r="T120" i="2"/>
  <c r="T119" i="2"/>
  <c r="T118" i="2"/>
  <c r="T117" i="2"/>
  <c r="T116" i="2"/>
  <c r="T115" i="2"/>
  <c r="T114" i="2"/>
  <c r="T113" i="2"/>
  <c r="T112" i="2"/>
  <c r="T111" i="2"/>
  <c r="T110" i="2"/>
  <c r="T109" i="2"/>
  <c r="T108" i="2"/>
  <c r="T107" i="2"/>
  <c r="T106" i="2"/>
  <c r="T105" i="2"/>
  <c r="T104" i="2"/>
  <c r="T103" i="2"/>
  <c r="T102" i="2"/>
  <c r="T101" i="2"/>
  <c r="T100" i="2"/>
  <c r="T99" i="2"/>
  <c r="T98" i="2"/>
  <c r="T97" i="2"/>
  <c r="T96" i="2"/>
  <c r="T95" i="2"/>
  <c r="T94" i="2"/>
  <c r="T93" i="2"/>
  <c r="T92" i="2"/>
  <c r="T91" i="2"/>
  <c r="T90" i="2"/>
  <c r="T89" i="2"/>
  <c r="T88" i="2"/>
  <c r="T87" i="2"/>
  <c r="T86" i="2"/>
  <c r="T85" i="2"/>
  <c r="T84" i="2"/>
  <c r="T83" i="2"/>
  <c r="T82" i="2"/>
  <c r="T81" i="2"/>
  <c r="T80" i="2"/>
  <c r="T79" i="2"/>
  <c r="T78" i="2"/>
  <c r="T77" i="2"/>
  <c r="T76" i="2"/>
  <c r="T75" i="2"/>
  <c r="T74" i="2"/>
  <c r="T73" i="2"/>
  <c r="T72" i="2"/>
  <c r="T71" i="2"/>
  <c r="T70" i="2"/>
  <c r="T69" i="2"/>
  <c r="T68" i="2"/>
  <c r="T67" i="2"/>
  <c r="T66" i="2"/>
  <c r="T65" i="2"/>
  <c r="T64" i="2"/>
  <c r="T63" i="2"/>
  <c r="T62" i="2"/>
  <c r="T61" i="2"/>
  <c r="T60" i="2"/>
  <c r="T59" i="2"/>
  <c r="T58" i="2"/>
  <c r="T57" i="2"/>
  <c r="T56" i="2"/>
  <c r="T55" i="2"/>
  <c r="T54" i="2"/>
  <c r="T53" i="2"/>
  <c r="T52" i="2"/>
  <c r="T51" i="2"/>
  <c r="T50" i="2"/>
  <c r="T49" i="2"/>
  <c r="T48" i="2"/>
  <c r="T47" i="2"/>
  <c r="T46" i="2"/>
  <c r="T45" i="2"/>
  <c r="T44" i="2"/>
  <c r="T43" i="2"/>
  <c r="T42" i="2"/>
  <c r="T41" i="2"/>
  <c r="T40" i="2"/>
  <c r="T39" i="2"/>
  <c r="T38" i="2"/>
  <c r="T37" i="2"/>
  <c r="T36" i="2"/>
  <c r="T35" i="2"/>
  <c r="T34" i="2"/>
  <c r="T33" i="2"/>
  <c r="T32" i="2"/>
  <c r="T31" i="2"/>
  <c r="T30" i="2"/>
  <c r="T29" i="2"/>
  <c r="T28" i="2"/>
  <c r="T27" i="2"/>
  <c r="T26" i="2"/>
  <c r="T25" i="2"/>
  <c r="T24" i="2"/>
  <c r="T23" i="2"/>
  <c r="T22" i="2"/>
  <c r="T21" i="2"/>
  <c r="T20" i="2"/>
  <c r="T19" i="2"/>
  <c r="T18" i="2"/>
  <c r="T17" i="2"/>
  <c r="T16" i="2"/>
  <c r="T15" i="2"/>
  <c r="T14" i="2"/>
  <c r="T13" i="2"/>
  <c r="T12" i="2"/>
  <c r="T11" i="2"/>
  <c r="T10" i="2"/>
  <c r="T9" i="2"/>
  <c r="T8" i="2"/>
  <c r="T7" i="2"/>
  <c r="T6" i="2"/>
  <c r="T5" i="2"/>
  <c r="T4" i="2"/>
  <c r="T3" i="2"/>
  <c r="T2" i="2"/>
  <c r="I3" i="4"/>
  <c r="I4" i="4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2" i="4"/>
  <c r="K3" i="4"/>
  <c r="L3" i="4"/>
  <c r="N4" i="4"/>
  <c r="K2" i="4"/>
  <c r="L2" i="4"/>
  <c r="M2" i="4"/>
  <c r="N2" i="4"/>
  <c r="J2" i="4"/>
  <c r="M4" i="4"/>
  <c r="J3" i="4"/>
  <c r="S3" i="3"/>
  <c r="S4" i="3"/>
  <c r="S5" i="3"/>
  <c r="S6" i="3"/>
  <c r="S7" i="3"/>
  <c r="S8" i="3"/>
  <c r="S9" i="3"/>
  <c r="S10" i="3"/>
  <c r="S11" i="3"/>
  <c r="S12" i="3"/>
  <c r="S13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S27" i="3"/>
  <c r="S28" i="3"/>
  <c r="S29" i="3"/>
  <c r="S30" i="3"/>
  <c r="S31" i="3"/>
  <c r="S32" i="3"/>
  <c r="S33" i="3"/>
  <c r="S34" i="3"/>
  <c r="S35" i="3"/>
  <c r="S36" i="3"/>
  <c r="S37" i="3"/>
  <c r="S38" i="3"/>
  <c r="S39" i="3"/>
  <c r="S40" i="3"/>
  <c r="S41" i="3"/>
  <c r="S42" i="3"/>
  <c r="S43" i="3"/>
  <c r="S44" i="3"/>
  <c r="S45" i="3"/>
  <c r="S46" i="3"/>
  <c r="S47" i="3"/>
  <c r="S48" i="3"/>
  <c r="S49" i="3"/>
  <c r="S50" i="3"/>
  <c r="S51" i="3"/>
  <c r="S52" i="3"/>
  <c r="S53" i="3"/>
  <c r="S54" i="3"/>
  <c r="S55" i="3"/>
  <c r="S56" i="3"/>
  <c r="S57" i="3"/>
  <c r="S58" i="3"/>
  <c r="S59" i="3"/>
  <c r="S60" i="3"/>
  <c r="S61" i="3"/>
  <c r="S62" i="3"/>
  <c r="S63" i="3"/>
  <c r="S64" i="3"/>
  <c r="S65" i="3"/>
  <c r="S66" i="3"/>
  <c r="S67" i="3"/>
  <c r="S68" i="3"/>
  <c r="S69" i="3"/>
  <c r="S70" i="3"/>
  <c r="S71" i="3"/>
  <c r="S72" i="3"/>
  <c r="S73" i="3"/>
  <c r="S74" i="3"/>
  <c r="S75" i="3"/>
  <c r="S76" i="3"/>
  <c r="S77" i="3"/>
  <c r="S78" i="3"/>
  <c r="S79" i="3"/>
  <c r="S80" i="3"/>
  <c r="S81" i="3"/>
  <c r="S82" i="3"/>
  <c r="S83" i="3"/>
  <c r="S84" i="3"/>
  <c r="S85" i="3"/>
  <c r="S86" i="3"/>
  <c r="S87" i="3"/>
  <c r="S88" i="3"/>
  <c r="S89" i="3"/>
  <c r="S90" i="3"/>
  <c r="S91" i="3"/>
  <c r="S92" i="3"/>
  <c r="S93" i="3"/>
  <c r="S94" i="3"/>
  <c r="S95" i="3"/>
  <c r="S96" i="3"/>
  <c r="S97" i="3"/>
  <c r="S98" i="3"/>
  <c r="S99" i="3"/>
  <c r="S100" i="3"/>
  <c r="S101" i="3"/>
  <c r="S102" i="3"/>
  <c r="S103" i="3"/>
  <c r="S104" i="3"/>
  <c r="S105" i="3"/>
  <c r="S106" i="3"/>
  <c r="S107" i="3"/>
  <c r="S108" i="3"/>
  <c r="S109" i="3"/>
  <c r="S110" i="3"/>
  <c r="S111" i="3"/>
  <c r="S112" i="3"/>
  <c r="S113" i="3"/>
  <c r="S114" i="3"/>
  <c r="S115" i="3"/>
  <c r="S116" i="3"/>
  <c r="S117" i="3"/>
  <c r="S118" i="3"/>
  <c r="S119" i="3"/>
  <c r="S120" i="3"/>
  <c r="S121" i="3"/>
  <c r="S122" i="3"/>
  <c r="S123" i="3"/>
  <c r="S124" i="3"/>
  <c r="S125" i="3"/>
  <c r="S126" i="3"/>
  <c r="S127" i="3"/>
  <c r="S128" i="3"/>
  <c r="S129" i="3"/>
  <c r="S130" i="3"/>
  <c r="S131" i="3"/>
  <c r="S132" i="3"/>
  <c r="S133" i="3"/>
  <c r="S134" i="3"/>
  <c r="S135" i="3"/>
  <c r="S2" i="3"/>
  <c r="D53" i="4"/>
  <c r="D52" i="4"/>
  <c r="D51" i="4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5" i="4"/>
  <c r="D4" i="4"/>
  <c r="D3" i="4"/>
  <c r="D2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3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13" i="4"/>
  <c r="C3" i="4"/>
  <c r="C4" i="4"/>
  <c r="C5" i="4"/>
  <c r="C6" i="4"/>
  <c r="C7" i="4"/>
  <c r="C8" i="4"/>
  <c r="C9" i="4"/>
  <c r="C10" i="4"/>
  <c r="C11" i="4"/>
  <c r="C12" i="4"/>
  <c r="C2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3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13" i="4"/>
  <c r="B3" i="4"/>
  <c r="B4" i="4"/>
  <c r="B5" i="4"/>
  <c r="B6" i="4"/>
  <c r="B7" i="4"/>
  <c r="B8" i="4"/>
  <c r="B9" i="4"/>
  <c r="B10" i="4"/>
  <c r="B11" i="4"/>
  <c r="B12" i="4"/>
  <c r="B2" i="4"/>
  <c r="A27" i="4"/>
  <c r="A28" i="4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3" i="4"/>
  <c r="A4" i="4" s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L4" i="4" l="1"/>
  <c r="K4" i="4"/>
  <c r="J4" i="4"/>
  <c r="N3" i="4"/>
  <c r="M3" i="4"/>
  <c r="J5" i="4" l="1"/>
  <c r="K5" i="4"/>
  <c r="L5" i="4"/>
  <c r="M5" i="4"/>
  <c r="N5" i="4"/>
  <c r="K6" i="4" l="1"/>
  <c r="L6" i="4"/>
  <c r="M6" i="4"/>
  <c r="N6" i="4"/>
  <c r="J6" i="4"/>
  <c r="N7" i="4" l="1"/>
  <c r="J7" i="4"/>
  <c r="K7" i="4"/>
  <c r="L7" i="4"/>
  <c r="M7" i="4"/>
  <c r="J8" i="4" l="1"/>
  <c r="K8" i="4"/>
  <c r="L8" i="4"/>
  <c r="M8" i="4"/>
  <c r="N8" i="4"/>
  <c r="L9" i="4" l="1"/>
  <c r="M9" i="4"/>
  <c r="N9" i="4"/>
  <c r="J9" i="4"/>
  <c r="K9" i="4"/>
  <c r="J10" i="4" l="1"/>
  <c r="K10" i="4"/>
  <c r="L10" i="4"/>
  <c r="M10" i="4"/>
  <c r="N10" i="4"/>
  <c r="J11" i="4" l="1"/>
  <c r="K11" i="4"/>
  <c r="L11" i="4"/>
  <c r="M11" i="4"/>
  <c r="N11" i="4"/>
  <c r="M12" i="4" l="1"/>
  <c r="N12" i="4"/>
  <c r="J12" i="4"/>
  <c r="K12" i="4"/>
  <c r="L12" i="4"/>
</calcChain>
</file>

<file path=xl/sharedStrings.xml><?xml version="1.0" encoding="utf-8"?>
<sst xmlns="http://schemas.openxmlformats.org/spreadsheetml/2006/main" count="1649" uniqueCount="216">
  <si>
    <t>Notes</t>
  </si>
  <si>
    <t>Year</t>
  </si>
  <si>
    <t>Year Code</t>
  </si>
  <si>
    <t>Deaths</t>
  </si>
  <si>
    <t>Population</t>
  </si>
  <si>
    <t>Crude Rate</t>
  </si>
  <si>
    <t>Age Adjusted Rate</t>
  </si>
  <si>
    <t>Total</t>
  </si>
  <si>
    <t>---</t>
  </si>
  <si>
    <t>Dataset: Underlying Cause of Death, 1999-2019</t>
  </si>
  <si>
    <t>Query Parameters:</t>
  </si>
  <si>
    <t>ICD-10 113 Cause List: Malignant neoplasm of prostate (C61)</t>
  </si>
  <si>
    <t>Group By: Year</t>
  </si>
  <si>
    <t>Show Totals: True</t>
  </si>
  <si>
    <t>Show Zero Values: False</t>
  </si>
  <si>
    <t>Show Suppressed: False</t>
  </si>
  <si>
    <t>Standard Population: 2000 U.S. Std. Population</t>
  </si>
  <si>
    <t>Calculate Rates Per: 100,000</t>
  </si>
  <si>
    <t>Rate Options: Default intercensal populations for years 2001-2009 (except Infant Age Groups)</t>
  </si>
  <si>
    <t>Help: See http://wonder.cdc.gov/wonder/help/ucd.html for more information.</t>
  </si>
  <si>
    <t>Suggested Citation: Centers for Disease Control and Prevention, National Center for Health Statistics. Underlying Cause of Death</t>
  </si>
  <si>
    <t>1999-2019 on CDC WONDER Online Database, released in 2020. Data are from the Multiple Cause of Death Files, 1999-2019, as</t>
  </si>
  <si>
    <t>compiled from data provided by the 57 vital statistics jurisdictions through the Vital Statistics Cooperative Program. Accessed</t>
  </si>
  <si>
    <t>Caveats:</t>
  </si>
  <si>
    <t>1. As of April 3, 2017, the underlying cause of death has been revised for 125 deaths in 2014. More information:</t>
  </si>
  <si>
    <t>http://wonder.cdc.gov/wonder/help/ucd.html#2014-Revision.</t>
  </si>
  <si>
    <t>2. Circumstances in Georgia for the years 2008 and 2009 have resulted in unusually high death counts for the ICD-10 cause of</t>
  </si>
  <si>
    <t>death code R99, "Other ill-defined and unspecified causes of mortality." Caution should be used in interpreting these data.</t>
  </si>
  <si>
    <t>More information: http://wonder.cdc.gov/wonder/help/ucd.html#Georgia-Reporting-Anomalies.</t>
  </si>
  <si>
    <t>3. Circumstances in New Jersey for the year 2009 have resulted in unusually high death counts for the ICD-10 cause of death code</t>
  </si>
  <si>
    <t>R99, "Other ill-defined and unspecified causes of mortality" and therefore unusually low death counts in other ICD-10 codes,</t>
  </si>
  <si>
    <t>most notably R95, "Sudden Infant Death Syndrome" and X40-X49, "Unintentional poisoning." Caution should be used in</t>
  </si>
  <si>
    <t>interpreting these data. More information: http://wonder.cdc.gov/wonder/help/ucd.html#New-Jersey-Reporting-Anomalies.</t>
  </si>
  <si>
    <t>4. Circumstances in California resulted in unusually high death counts for the ICD-10 cause of death code R99, "Other</t>
  </si>
  <si>
    <t>ill-defined and unspecified causes of mortality" for deaths occurring in years 2000 and 2001. Caution should be used in</t>
  </si>
  <si>
    <t>interpreting these data. More information: http://wonder.cdc.gov/wonder/help/ucd.html#California-Reporting-Anomalies.</t>
  </si>
  <si>
    <t>5. The populations used to calculate standard age-adjusted rates are documented here: More information:</t>
  </si>
  <si>
    <t>http://wonder.cdc.gov/wonder/help/ucd.html#2000 Standard Population.</t>
  </si>
  <si>
    <t>6. The method used to calculate age-adjusted rates is documented here: More information:</t>
  </si>
  <si>
    <t>http://wonder.cdc.gov/wonder/help/ucd.html#Age-Adjusted Rates.</t>
  </si>
  <si>
    <t>7. Deaths for persons of unknown age are included in counts and crude rates, but are not included in age-adjusted rates.</t>
  </si>
  <si>
    <t>8. The population figures for year 2019 are bridged-race estimates of the July 1 resident population, from the Vintage 2019</t>
  </si>
  <si>
    <t>postcensal series released by NCHS on July 9, 2020. The population figures for year 2018 are bridged-race estimates of the July</t>
  </si>
  <si>
    <t>1 resident population, from the Vintage 2018 postcensal series released by NCHS on June 25, 2019. The population figures for</t>
  </si>
  <si>
    <t>year 2017 are bridged-race estimates of the July 1 resident population, from the Vintage 2017 postcensal series released by NCHS</t>
  </si>
  <si>
    <t>on June 27, 2018. The population figures for year 2016 are bridged-race estimates of the July 1 resident population, from the</t>
  </si>
  <si>
    <t>Vintage 2016 postcensal series released by NCHS on June 26, 2017. The population figures for year 2015 are bridged-race</t>
  </si>
  <si>
    <t>estimates of the July 1 resident population, from the Vintage 2015 postcensal series released by NCHS on June 28, 2016. The</t>
  </si>
  <si>
    <t>population figures for year 2014 are bridged-race estimates of the July 1 resident population, from the Vintage 2014 postcensal</t>
  </si>
  <si>
    <t>series released by NCHS on June 30, 2015. The population figures for year 2013 are bridged-race estimates of the July 1 resident</t>
  </si>
  <si>
    <t>population, from the Vintage 2013 postcensal series released by NCHS on June 26, 2014. The population figures for year 2012 are</t>
  </si>
  <si>
    <t>bridged-race estimates of the July 1 resident population, from the Vintage 2012 postcensal series released by NCHS on June 13,</t>
  </si>
  <si>
    <t>2013. The population figures for year 2011 are bridged-race estimates of the July 1 resident population, from the Vintage 2011</t>
  </si>
  <si>
    <t>postcensal series released by NCHS on July 18, 2012. Population figures for 2010 are April 1 Census counts. The population</t>
  </si>
  <si>
    <t>figures for years 2001 - 2009 are bridged-race estimates of the July 1 resident population, from the revised intercensal</t>
  </si>
  <si>
    <t>county-level 2000 - 2009 series released by NCHS on October 26, 2012. Population figures for 2000 are April 1 Census counts.</t>
  </si>
  <si>
    <t>Population figures for 1999 are from the 1990-1999 intercensal series of July 1 estimates. Population figures for the infant age</t>
  </si>
  <si>
    <t>groups are the number of live births. &lt;br/&gt;&lt;b&gt;Note:&lt;/b&gt; Rates and population figures for years 2001 - 2009 differ slightly from</t>
  </si>
  <si>
    <t>previously published reports, due to use of the population estimates which were available at the time of release.</t>
  </si>
  <si>
    <t>9. The population figures used in the calculation of death rates for the age group 'under 1 year' are the estimates of the</t>
  </si>
  <si>
    <t>resident population that is under one year of age. More information: http://wonder.cdc.gov/wonder/help/ucd.html#Age Group.</t>
  </si>
  <si>
    <t>% of Total Deaths</t>
  </si>
  <si>
    <t>Dataset: Compressed Mortality, 1979-1998</t>
  </si>
  <si>
    <t>Gender: Male</t>
  </si>
  <si>
    <t>ICD-9 72 Groups: Malignant neoplasm of prostate (185)</t>
  </si>
  <si>
    <t>Help: See http://wonder.cdc.gov/wonder/help/cmf.html for more information.</t>
  </si>
  <si>
    <t>Query Date: Nov 10, 2021 4:25:52 PM</t>
  </si>
  <si>
    <t>Suggested Citation: Centers for Disease Control and Prevention, National Center for Health Statistics. Compressed Mortality File</t>
  </si>
  <si>
    <t>1979-1998. CDC WONDER On-line Database, compiled from Compressed Mortality File CMF 1968-1988, Series 20, No. 2A, 2000 and CMF</t>
  </si>
  <si>
    <t>1989-1998, Series 20, No. 2E, 2003. Accessed at http://wonder.cdc.gov/cmf-icd9.html on Nov 10, 2021 4:25:52 PM</t>
  </si>
  <si>
    <t>1. The method used to calculate age-adjusted rates is documented here: More information:</t>
  </si>
  <si>
    <t>http://wonder.cdc.gov/wonder/help/cmf.html#Age-Adjusted Rates.</t>
  </si>
  <si>
    <t>2. The populations used to calculate standard age-adjusted rates are documented here: More information:</t>
  </si>
  <si>
    <t>http://wonder.cdc.gov/wonder/help/cmf.html#2000 Standard Population.</t>
  </si>
  <si>
    <t>3. The population figures used in the calculation of death rates for the age group 'under 1 year' are the live births for the</t>
  </si>
  <si>
    <t>given time period. More information: http://wonder.cdc.gov/wonder/help/cmf.html#Age Group.</t>
  </si>
  <si>
    <t>4. Population figures in this table for 1979 and 1981-89 are intercensal estimates of the July 1 resident population of the</t>
  </si>
  <si>
    <t>United States. Note that the state and county population estimates for these years are not consistent with national estimates.</t>
  </si>
  <si>
    <t>The population figures in this table for 1980 and 1990 are modified age-race-sex (MARS) April 1 census counts. The population</t>
  </si>
  <si>
    <t>figures for 1991-98 are bridged-race intercensal estimates of the July 1 resident population.</t>
  </si>
  <si>
    <t>5. Deaths for persons of unknown age are included in counts and crude rates, but are not included in age-adjusted rates.</t>
  </si>
  <si>
    <t>Query Date: Nov 10, 2021 4:27:45 PM</t>
  </si>
  <si>
    <t>at http://wonder.cdc.gov/ucd-icd10.html on Nov 10, 2021 4:27:45 PM</t>
  </si>
  <si>
    <t>Dataset: Compressed Mortality, 1968-1978</t>
  </si>
  <si>
    <t>ICD-8 Codes: 185 (Malignant neoplasm of prostate)</t>
  </si>
  <si>
    <t>Query Date: Nov 10, 2021 4:29:34 PM</t>
  </si>
  <si>
    <t>1968-1978. CDC WONDER Online Database, compiled from Compressed Mortality File CMF 1968-1988, Series 20, No. 2A, 2000. Accessed</t>
  </si>
  <si>
    <t>at http://wonder.cdc.gov/cmf-icd8.html on Nov 10, 2021 4:29:34 PM</t>
  </si>
  <si>
    <t>1. About national population figures: population figures for 1968-69 and 1971-78 are intercensal estimates of the July 1</t>
  </si>
  <si>
    <t>resident population; population figures for 1970 are April 1 modified census counts. More information:</t>
  </si>
  <si>
    <t>http://wonder.cdc.gov/wonder/help/cmf.html#Population Information.</t>
  </si>
  <si>
    <t>2. The method used to calculate age-adjusted rates is documented here: More information:</t>
  </si>
  <si>
    <t>3. The populations used to calculate standard age-adjusted rates are documented here: More information:</t>
  </si>
  <si>
    <t>4. The population figures used in the calculation of death rates for the age group 'under 1 year' are the number of live births</t>
  </si>
  <si>
    <t>for the given time period. More information: http://wonder.cdc.gov/wonder/help/cmf.html#Age Group.</t>
  </si>
  <si>
    <t>Total Prostate Cancer Deaths</t>
  </si>
  <si>
    <t>Crude Rate (per 100K men)</t>
  </si>
  <si>
    <t>Age-Adjusted Rate (per 100K men)</t>
  </si>
  <si>
    <t>Age Group</t>
  </si>
  <si>
    <t>Age Group Code</t>
  </si>
  <si>
    <t>1-4 years</t>
  </si>
  <si>
    <t>0.0 (Unreliable)</t>
  </si>
  <si>
    <t>5-9 years</t>
  </si>
  <si>
    <t>10-14 years</t>
  </si>
  <si>
    <t>15-19 years</t>
  </si>
  <si>
    <t>15-19</t>
  </si>
  <si>
    <t>20-24 years</t>
  </si>
  <si>
    <t>20-24</t>
  </si>
  <si>
    <t>25-34 years</t>
  </si>
  <si>
    <t>25-34</t>
  </si>
  <si>
    <t>35-44 years</t>
  </si>
  <si>
    <t>35-44</t>
  </si>
  <si>
    <t>0.1 (Unreliable)</t>
  </si>
  <si>
    <t>45-54 years</t>
  </si>
  <si>
    <t>45-54</t>
  </si>
  <si>
    <t>55-64 years</t>
  </si>
  <si>
    <t>55-64</t>
  </si>
  <si>
    <t>65-74 years</t>
  </si>
  <si>
    <t>65-74</t>
  </si>
  <si>
    <t>75-84 years</t>
  </si>
  <si>
    <t>75-84</t>
  </si>
  <si>
    <t>85+ years</t>
  </si>
  <si>
    <t>85+</t>
  </si>
  <si>
    <t>Not Stated</t>
  </si>
  <si>
    <t>NS</t>
  </si>
  <si>
    <t>Not Applicable</t>
  </si>
  <si>
    <t>&lt; 1 year</t>
  </si>
  <si>
    <t>0.2 (Unreliable)</t>
  </si>
  <si>
    <t>Group By: Year; Age Group</t>
  </si>
  <si>
    <t>Show Totals: False</t>
  </si>
  <si>
    <t>Query Date: Nov 10, 2021 4:47:55 PM</t>
  </si>
  <si>
    <t>at http://wonder.cdc.gov/cmf-icd8.html on Nov 10, 2021 4:47:55 PM</t>
  </si>
  <si>
    <t>Messages:</t>
  </si>
  <si>
    <t>1. Rows with zero Deaths are hidden. Use Quick Options above to show zero rows.</t>
  </si>
  <si>
    <t>2. Death rates are flagged as Unreliable when the rate is calculated with a numerator of 20 or less. More information:</t>
  </si>
  <si>
    <t>http://wonder.cdc.gov/wonder/help/cmf.html#Unreliable.</t>
  </si>
  <si>
    <t>3. The population figures used in the calculation of death rates for the age group 'under 1 year' are the number of live births</t>
  </si>
  <si>
    <t>4. Deaths of persons with Age "Not Stated" are included in "All" counts and rates, but are not distributed among age groups,</t>
  </si>
  <si>
    <t>so are not included in age-specific counts, age-specific rates or in any age-adjusted rates. More information:</t>
  </si>
  <si>
    <t>http://wonder.cdc.gov/wonder/help/cmf.html#Not Stated.</t>
  </si>
  <si>
    <t>KEY</t>
  </si>
  <si>
    <t>ICD-9 Codes: 185 (Malignant neoplasm of prostate)</t>
  </si>
  <si>
    <t>Query Date: Nov 10, 2021 4:53:27 PM</t>
  </si>
  <si>
    <t>1989-1998, Series 20, No. 2E, 2003. Accessed at http://wonder.cdc.gov/cmf-icd9.html on Nov 10, 2021 4:53:27 PM</t>
  </si>
  <si>
    <t>1. Death rates are flagged as Unreliable when the rate is calculated with a numerator of 20 or less. More information:</t>
  </si>
  <si>
    <t>2. The population figures used in the calculation of death rates for the age group 'under 1 year' are the live births for the</t>
  </si>
  <si>
    <t>3. Population figures in this table for 1979 and 1981-89 are intercensal estimates of the July 1 resident population of the</t>
  </si>
  <si>
    <t>Ten-Year Age Groups</t>
  </si>
  <si>
    <t>Ten-Year Age Groups Code</t>
  </si>
  <si>
    <t>Unreliable</t>
  </si>
  <si>
    <t>15-24 years</t>
  </si>
  <si>
    <t>15-24</t>
  </si>
  <si>
    <t>5-14 years</t>
  </si>
  <si>
    <t>ICD-10 Codes: C61 (Malignant neoplasm of prostate)</t>
  </si>
  <si>
    <t>Group By: Year; Ten-Year Age Groups</t>
  </si>
  <si>
    <t>Query Date: Nov 10, 2021 4:57:37 PM</t>
  </si>
  <si>
    <t>at http://wonder.cdc.gov/ucd-icd10.html on Nov 10, 2021 4:57:37 PM</t>
  </si>
  <si>
    <t>5. Death rates are flagged as Unreliable when the rate is calculated with a numerator of 20 or less. More information:</t>
  </si>
  <si>
    <t>http://wonder.cdc.gov/wonder/help/ucd.html#Unreliable.</t>
  </si>
  <si>
    <t>6. Deaths of persons with Age "Not Stated" are included in "All" counts and rates, but are not distributed among age groups,</t>
  </si>
  <si>
    <t>http://wonder.cdc.gov/wonder/help/ucd.html#Not Stated.</t>
  </si>
  <si>
    <t>7. The population figures for year 2019 are bridged-race estimates of the July 1 resident population, from the Vintage 2019</t>
  </si>
  <si>
    <t>8. The population figures used in the calculation of death rates for the age group 'under 1 year' are the estimates of the</t>
  </si>
  <si>
    <t>9. Changes to cause of death classification affect reporting trends. More information:</t>
  </si>
  <si>
    <t>http://wonder.cdc.gov/wonder/help/ucd.html#ICD-10 Changes.</t>
  </si>
  <si>
    <t>File:</t>
  </si>
  <si>
    <t>Path:</t>
  </si>
  <si>
    <t>Description of File:</t>
  </si>
  <si>
    <t>Sheets:</t>
  </si>
  <si>
    <t>Description:</t>
  </si>
  <si>
    <t>Links:</t>
  </si>
  <si>
    <t>1999-2019</t>
  </si>
  <si>
    <t>1979-1998</t>
  </si>
  <si>
    <t>1968-1978</t>
  </si>
  <si>
    <t>Overall Rates</t>
  </si>
  <si>
    <t>Age Ranges</t>
  </si>
  <si>
    <t>Graph prep</t>
  </si>
  <si>
    <t>(There are no external links.)</t>
  </si>
  <si>
    <t>max</t>
  </si>
  <si>
    <t>when?</t>
  </si>
  <si>
    <t>Percentage Change</t>
  </si>
  <si>
    <t>Prior Decade Improvement</t>
  </si>
  <si>
    <t>Mortality data source</t>
  </si>
  <si>
    <t>https://wonder.cdc.gov/</t>
  </si>
  <si>
    <t>https://wonder.cdc.gov/Deaths-by-Underlying-Cause.html</t>
  </si>
  <si>
    <t>6. Deaths occurring through October 21, 2023 as of October 29, 2023.</t>
  </si>
  <si>
    <t>Group.</t>
  </si>
  <si>
    <t>resident population that is under one year of age. More information: http://wonder.cdc.gov/wonder/help/mcd-provisional.html#Age</t>
  </si>
  <si>
    <t>5. The population figures used in the calculation of death rates for the age group 'under 1 year' are the estimates of the</t>
  </si>
  <si>
    <t>http://wonder.cdc.gov/wonder/help/mcd-provisional.html#Population Data.</t>
  </si>
  <si>
    <t>on April 2010 Census, released by the Census Bureau on June 20, 2019. More information:</t>
  </si>
  <si>
    <t>figures for year 2018 are single-race estimates of the July 1 resident population, from the Vintage 2018 postcensal series based</t>
  </si>
  <si>
    <t>the Vintage 2019 postcensal series based on April 2010 Census, released by the Census Bureau on June 25, 2020. The population</t>
  </si>
  <si>
    <t>Bureau on July 27, 2021. The population figures for year 2019 are single-race estimates of the July 1 resident population, from</t>
  </si>
  <si>
    <t>of the July 1 resident population, from the Vintage 2020 postcensal series based on April 2010 Census, released by the Census</t>
  </si>
  <si>
    <t>postcensal series released by the Census Bureau on June 30, 2022. The population figures for year 2020 are single-race estimates</t>
  </si>
  <si>
    <t>Blended Base produced by the US Census Bureau in lieu of the April 1, 2020 decennial population count, from the Vintage 2021</t>
  </si>
  <si>
    <t>4. The population figures for years 2021 and later are single-race estimates of the July 1 resident population, based on the</t>
  </si>
  <si>
    <t>3. Deaths for persons of unknown age are included in counts and crude rates, but are not included in age-adjusted rates.</t>
  </si>
  <si>
    <t>http://wonder.cdc.gov/wonder/help/mcd-provisional.html#Age-Adjusted Rates.</t>
  </si>
  <si>
    <t>http://wonder.cdc.gov/wonder/help/mcd-provisional.html#2000 Standard Population.</t>
  </si>
  <si>
    <t>1. The populations used to calculate standard age-adjusted rates are documented here: More information:</t>
  </si>
  <si>
    <t>the Vital Statistics Cooperative Program. Accessed at http://wonder.cdc.gov/mcd-icd10-provisional.html on Nov 6, 2023 3:40:07 PM</t>
  </si>
  <si>
    <t>and from provisional data for years 2022-2023, as compiled from data provided by the 57 vital statistics jurisdictions through</t>
  </si>
  <si>
    <t>System, Provisional Mortality on CDC WONDER Online Database. Data are from the final Multiple Cause of Death Files, 2018-2021,</t>
  </si>
  <si>
    <t>Suggested Citation: Centers for Disease Control and Prevention, National Center for Health Statistics. National Vital Statistics</t>
  </si>
  <si>
    <t>Query Date: Nov 6, 2023 3:40:07 PM</t>
  </si>
  <si>
    <t>Help: See http://wonder.cdc.gov/wonder/help/mcd-provisional.html for more information.</t>
  </si>
  <si>
    <t>UCD - ICD-10 113 Cause List: Malignant neoplasm of prostate (C61)</t>
  </si>
  <si>
    <t>Dataset: Provisional Mortality Statistics, 2018 through Last Week</t>
  </si>
  <si>
    <t>2023 (provisional and partial)</t>
  </si>
  <si>
    <t>2022 (provisional)</t>
  </si>
  <si>
    <t>https://conning-my.sharepoint.com/personal/marypat_campbell_conning_com/Documents/Documents/STUMP writing/mortality/Movember/</t>
  </si>
  <si>
    <t>Prostate Cancer 2023 update.xlsx</t>
  </si>
  <si>
    <t>2018-2022 annual</t>
  </si>
  <si>
    <t>2010-2022 curves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</si>
</sst>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" x14ac:knownFonts="1">
    <font>
      <sz val="11"/>
      <color theme="1"/>
      <name val="Calibri Light"/>
      <family val="2"/>
      <scheme val="minor"/>
    </font>
    <font>
      <b/>
      <sz val="11"/>
      <color theme="1"/>
      <name val="Calibri Light"/>
      <family val="2"/>
      <scheme val="minor"/>
    </font>
    <font>
      <sz val="11"/>
      <color theme="1"/>
      <name val="Calibri Light"/>
      <family val="2"/>
      <scheme val="minor"/>
    </font>
    <font>
      <b/>
      <u/>
      <sz val="11"/>
      <color theme="1"/>
      <name val="Calibri Light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9">
    <xf numFmtId="0" fontId="0" fillId="0" borderId="0" xfId="0"/>
    <xf numFmtId="10" fontId="0" fillId="0" borderId="0" xfId="0" applyNumberFormat="1"/>
    <xf numFmtId="0" fontId="0" fillId="0" borderId="0" xfId="0" applyAlignment="1">
      <alignment wrapText="1"/>
    </xf>
    <xf numFmtId="3" fontId="0" fillId="0" borderId="0" xfId="0" applyNumberFormat="1"/>
    <xf numFmtId="16" fontId="0" fillId="0" borderId="0" xfId="0" applyNumberFormat="1"/>
    <xf numFmtId="0" fontId="1" fillId="0" borderId="0" xfId="0" applyFont="1"/>
    <xf numFmtId="0" fontId="3" fillId="0" borderId="0" xfId="0" applyFont="1"/>
    <xf numFmtId="9" fontId="0" fillId="0" borderId="0" xfId="1" applyFont="1"/>
    <xf numFmtId="164" fontId="0" fillId="0" borderId="0" xfId="1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4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chartsheet" Target="chartsheets/sheet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2.xml"/><Relationship Id="rId11" Type="http://schemas.openxmlformats.org/officeDocument/2006/relationships/theme" Target="theme/theme1.xml"/><Relationship Id="rId5" Type="http://schemas.openxmlformats.org/officeDocument/2006/relationships/chartsheet" Target="chartsheets/sheet1.xml"/><Relationship Id="rId10" Type="http://schemas.openxmlformats.org/officeDocument/2006/relationships/worksheet" Target="worksheets/sheet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5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3200"/>
              <a:t>Prostate Cancer Mortality Rates, U.S.</a:t>
            </a:r>
          </a:p>
        </c:rich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'Graph prep'!$C$1</c:f>
              <c:strCache>
                <c:ptCount val="1"/>
                <c:pt idx="0">
                  <c:v>Crude Rate (per 100K men)</c:v>
                </c:pt>
              </c:strCache>
            </c:strRef>
          </c:tx>
          <c:spPr>
            <a:ln w="635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25"/>
              <c:layout>
                <c:manualLayout>
                  <c:x val="-8.4981684981684985E-2"/>
                  <c:y val="0.15353535353535352"/>
                </c:manualLayout>
              </c:layout>
              <c:tx>
                <c:rich>
                  <a:bodyPr/>
                  <a:lstStyle/>
                  <a:p>
                    <a:fld id="{50BB6C44-2295-4933-A54D-F9C3D2D50E82}" type="SERIESNAME">
                      <a:rPr lang="en-US" sz="1600"/>
                      <a:pPr/>
                      <a:t>[SERIES NAME]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EB61-4F67-AC62-65E45A3405F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'Graph prep'!$A$2:$A$56</c:f>
              <c:numCache>
                <c:formatCode>General</c:formatCode>
                <c:ptCount val="55"/>
                <c:pt idx="0">
                  <c:v>1968</c:v>
                </c:pt>
                <c:pt idx="1">
                  <c:v>1969</c:v>
                </c:pt>
                <c:pt idx="2">
                  <c:v>1970</c:v>
                </c:pt>
                <c:pt idx="3">
                  <c:v>1971</c:v>
                </c:pt>
                <c:pt idx="4">
                  <c:v>1972</c:v>
                </c:pt>
                <c:pt idx="5">
                  <c:v>1973</c:v>
                </c:pt>
                <c:pt idx="6">
                  <c:v>1974</c:v>
                </c:pt>
                <c:pt idx="7">
                  <c:v>1975</c:v>
                </c:pt>
                <c:pt idx="8">
                  <c:v>1976</c:v>
                </c:pt>
                <c:pt idx="9">
                  <c:v>1977</c:v>
                </c:pt>
                <c:pt idx="10">
                  <c:v>1978</c:v>
                </c:pt>
                <c:pt idx="11">
                  <c:v>1979</c:v>
                </c:pt>
                <c:pt idx="12">
                  <c:v>1980</c:v>
                </c:pt>
                <c:pt idx="13">
                  <c:v>1981</c:v>
                </c:pt>
                <c:pt idx="14">
                  <c:v>1982</c:v>
                </c:pt>
                <c:pt idx="15">
                  <c:v>1983</c:v>
                </c:pt>
                <c:pt idx="16">
                  <c:v>1984</c:v>
                </c:pt>
                <c:pt idx="17">
                  <c:v>1985</c:v>
                </c:pt>
                <c:pt idx="18">
                  <c:v>1986</c:v>
                </c:pt>
                <c:pt idx="19">
                  <c:v>1987</c:v>
                </c:pt>
                <c:pt idx="20">
                  <c:v>1988</c:v>
                </c:pt>
                <c:pt idx="21">
                  <c:v>1989</c:v>
                </c:pt>
                <c:pt idx="22">
                  <c:v>1990</c:v>
                </c:pt>
                <c:pt idx="23">
                  <c:v>1991</c:v>
                </c:pt>
                <c:pt idx="24">
                  <c:v>1992</c:v>
                </c:pt>
                <c:pt idx="25">
                  <c:v>1993</c:v>
                </c:pt>
                <c:pt idx="26">
                  <c:v>1994</c:v>
                </c:pt>
                <c:pt idx="27">
                  <c:v>1995</c:v>
                </c:pt>
                <c:pt idx="28">
                  <c:v>1996</c:v>
                </c:pt>
                <c:pt idx="29">
                  <c:v>1997</c:v>
                </c:pt>
                <c:pt idx="30">
                  <c:v>1998</c:v>
                </c:pt>
                <c:pt idx="31">
                  <c:v>1999</c:v>
                </c:pt>
                <c:pt idx="32">
                  <c:v>2000</c:v>
                </c:pt>
                <c:pt idx="33">
                  <c:v>2001</c:v>
                </c:pt>
                <c:pt idx="34">
                  <c:v>2002</c:v>
                </c:pt>
                <c:pt idx="35">
                  <c:v>2003</c:v>
                </c:pt>
                <c:pt idx="36">
                  <c:v>2004</c:v>
                </c:pt>
                <c:pt idx="37">
                  <c:v>2005</c:v>
                </c:pt>
                <c:pt idx="38">
                  <c:v>2006</c:v>
                </c:pt>
                <c:pt idx="39">
                  <c:v>2007</c:v>
                </c:pt>
                <c:pt idx="40">
                  <c:v>2008</c:v>
                </c:pt>
                <c:pt idx="41">
                  <c:v>2009</c:v>
                </c:pt>
                <c:pt idx="42">
                  <c:v>2010</c:v>
                </c:pt>
                <c:pt idx="43">
                  <c:v>2011</c:v>
                </c:pt>
                <c:pt idx="44">
                  <c:v>2012</c:v>
                </c:pt>
                <c:pt idx="45">
                  <c:v>2013</c:v>
                </c:pt>
                <c:pt idx="46">
                  <c:v>2014</c:v>
                </c:pt>
                <c:pt idx="47">
                  <c:v>2015</c:v>
                </c:pt>
                <c:pt idx="48">
                  <c:v>2016</c:v>
                </c:pt>
                <c:pt idx="49">
                  <c:v>2017</c:v>
                </c:pt>
                <c:pt idx="50">
                  <c:v>2018</c:v>
                </c:pt>
                <c:pt idx="51">
                  <c:v>2019</c:v>
                </c:pt>
                <c:pt idx="52">
                  <c:v>2020</c:v>
                </c:pt>
                <c:pt idx="53">
                  <c:v>2021</c:v>
                </c:pt>
                <c:pt idx="54">
                  <c:v>2022</c:v>
                </c:pt>
              </c:numCache>
            </c:numRef>
          </c:cat>
          <c:val>
            <c:numRef>
              <c:f>'Graph prep'!$C$2:$C$56</c:f>
              <c:numCache>
                <c:formatCode>General</c:formatCode>
                <c:ptCount val="55"/>
                <c:pt idx="0">
                  <c:v>17.3</c:v>
                </c:pt>
                <c:pt idx="1">
                  <c:v>17.2</c:v>
                </c:pt>
                <c:pt idx="2">
                  <c:v>17.399999999999999</c:v>
                </c:pt>
                <c:pt idx="3">
                  <c:v>17.600000000000001</c:v>
                </c:pt>
                <c:pt idx="4">
                  <c:v>17.899999999999999</c:v>
                </c:pt>
                <c:pt idx="5">
                  <c:v>18.3</c:v>
                </c:pt>
                <c:pt idx="6">
                  <c:v>18.5</c:v>
                </c:pt>
                <c:pt idx="7">
                  <c:v>18.5</c:v>
                </c:pt>
                <c:pt idx="8">
                  <c:v>19.2</c:v>
                </c:pt>
                <c:pt idx="9">
                  <c:v>19.399999999999999</c:v>
                </c:pt>
                <c:pt idx="10">
                  <c:v>20.100000000000001</c:v>
                </c:pt>
                <c:pt idx="11">
                  <c:v>20.399999999999999</c:v>
                </c:pt>
                <c:pt idx="12">
                  <c:v>20.8</c:v>
                </c:pt>
                <c:pt idx="13">
                  <c:v>21</c:v>
                </c:pt>
                <c:pt idx="14">
                  <c:v>21.3</c:v>
                </c:pt>
                <c:pt idx="15">
                  <c:v>22</c:v>
                </c:pt>
                <c:pt idx="16">
                  <c:v>22.1</c:v>
                </c:pt>
                <c:pt idx="17">
                  <c:v>22.4</c:v>
                </c:pt>
                <c:pt idx="18">
                  <c:v>23.3</c:v>
                </c:pt>
                <c:pt idx="19">
                  <c:v>23.6</c:v>
                </c:pt>
                <c:pt idx="20">
                  <c:v>24.3</c:v>
                </c:pt>
                <c:pt idx="21">
                  <c:v>25.4</c:v>
                </c:pt>
                <c:pt idx="22">
                  <c:v>26.7</c:v>
                </c:pt>
                <c:pt idx="23">
                  <c:v>27.2</c:v>
                </c:pt>
                <c:pt idx="24">
                  <c:v>27.3</c:v>
                </c:pt>
                <c:pt idx="25">
                  <c:v>27.4</c:v>
                </c:pt>
                <c:pt idx="26">
                  <c:v>27.1</c:v>
                </c:pt>
                <c:pt idx="27">
                  <c:v>26.5</c:v>
                </c:pt>
                <c:pt idx="28">
                  <c:v>25.9</c:v>
                </c:pt>
                <c:pt idx="29">
                  <c:v>24.6</c:v>
                </c:pt>
                <c:pt idx="30">
                  <c:v>23.8</c:v>
                </c:pt>
                <c:pt idx="31">
                  <c:v>23.2</c:v>
                </c:pt>
                <c:pt idx="32">
                  <c:v>22.5</c:v>
                </c:pt>
                <c:pt idx="33">
                  <c:v>22</c:v>
                </c:pt>
                <c:pt idx="34">
                  <c:v>21.6</c:v>
                </c:pt>
                <c:pt idx="35">
                  <c:v>20.8</c:v>
                </c:pt>
                <c:pt idx="36">
                  <c:v>20.2</c:v>
                </c:pt>
                <c:pt idx="37">
                  <c:v>19.899999999999999</c:v>
                </c:pt>
                <c:pt idx="38">
                  <c:v>19.3</c:v>
                </c:pt>
                <c:pt idx="39">
                  <c:v>19.600000000000001</c:v>
                </c:pt>
                <c:pt idx="40">
                  <c:v>19</c:v>
                </c:pt>
                <c:pt idx="41">
                  <c:v>18.600000000000001</c:v>
                </c:pt>
                <c:pt idx="42">
                  <c:v>18.8</c:v>
                </c:pt>
                <c:pt idx="43">
                  <c:v>18.2</c:v>
                </c:pt>
                <c:pt idx="44">
                  <c:v>17.600000000000001</c:v>
                </c:pt>
                <c:pt idx="45">
                  <c:v>17.8</c:v>
                </c:pt>
                <c:pt idx="46">
                  <c:v>18.100000000000001</c:v>
                </c:pt>
                <c:pt idx="47">
                  <c:v>18.2</c:v>
                </c:pt>
                <c:pt idx="48">
                  <c:v>19.100000000000001</c:v>
                </c:pt>
                <c:pt idx="49">
                  <c:v>19</c:v>
                </c:pt>
                <c:pt idx="50">
                  <c:v>19.5</c:v>
                </c:pt>
                <c:pt idx="51">
                  <c:v>19.600000000000001</c:v>
                </c:pt>
                <c:pt idx="52">
                  <c:v>20.2</c:v>
                </c:pt>
                <c:pt idx="53">
                  <c:v>19.8</c:v>
                </c:pt>
                <c:pt idx="54">
                  <c:v>20.3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B61-4F67-AC62-65E45A3405FD}"/>
            </c:ext>
          </c:extLst>
        </c:ser>
        <c:ser>
          <c:idx val="1"/>
          <c:order val="1"/>
          <c:tx>
            <c:strRef>
              <c:f>'Graph prep'!$D$1</c:f>
              <c:strCache>
                <c:ptCount val="1"/>
                <c:pt idx="0">
                  <c:v>Age-Adjusted Rate (per 100K men)</c:v>
                </c:pt>
              </c:strCache>
            </c:strRef>
          </c:tx>
          <c:spPr>
            <a:ln w="635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25"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998E7B80-3F6C-4FC2-9C95-AEF999CE8876}" type="SERIESNAME">
                      <a:rPr lang="en-US" sz="1600"/>
                      <a:pPr>
                        <a:defRPr/>
                      </a:pPr>
                      <a:t>[SERIES NAME]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4673254304750367"/>
                      <c:h val="7.0676847212280278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EB61-4F67-AC62-65E45A3405F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'Graph prep'!$A$2:$A$56</c:f>
              <c:numCache>
                <c:formatCode>General</c:formatCode>
                <c:ptCount val="55"/>
                <c:pt idx="0">
                  <c:v>1968</c:v>
                </c:pt>
                <c:pt idx="1">
                  <c:v>1969</c:v>
                </c:pt>
                <c:pt idx="2">
                  <c:v>1970</c:v>
                </c:pt>
                <c:pt idx="3">
                  <c:v>1971</c:v>
                </c:pt>
                <c:pt idx="4">
                  <c:v>1972</c:v>
                </c:pt>
                <c:pt idx="5">
                  <c:v>1973</c:v>
                </c:pt>
                <c:pt idx="6">
                  <c:v>1974</c:v>
                </c:pt>
                <c:pt idx="7">
                  <c:v>1975</c:v>
                </c:pt>
                <c:pt idx="8">
                  <c:v>1976</c:v>
                </c:pt>
                <c:pt idx="9">
                  <c:v>1977</c:v>
                </c:pt>
                <c:pt idx="10">
                  <c:v>1978</c:v>
                </c:pt>
                <c:pt idx="11">
                  <c:v>1979</c:v>
                </c:pt>
                <c:pt idx="12">
                  <c:v>1980</c:v>
                </c:pt>
                <c:pt idx="13">
                  <c:v>1981</c:v>
                </c:pt>
                <c:pt idx="14">
                  <c:v>1982</c:v>
                </c:pt>
                <c:pt idx="15">
                  <c:v>1983</c:v>
                </c:pt>
                <c:pt idx="16">
                  <c:v>1984</c:v>
                </c:pt>
                <c:pt idx="17">
                  <c:v>1985</c:v>
                </c:pt>
                <c:pt idx="18">
                  <c:v>1986</c:v>
                </c:pt>
                <c:pt idx="19">
                  <c:v>1987</c:v>
                </c:pt>
                <c:pt idx="20">
                  <c:v>1988</c:v>
                </c:pt>
                <c:pt idx="21">
                  <c:v>1989</c:v>
                </c:pt>
                <c:pt idx="22">
                  <c:v>1990</c:v>
                </c:pt>
                <c:pt idx="23">
                  <c:v>1991</c:v>
                </c:pt>
                <c:pt idx="24">
                  <c:v>1992</c:v>
                </c:pt>
                <c:pt idx="25">
                  <c:v>1993</c:v>
                </c:pt>
                <c:pt idx="26">
                  <c:v>1994</c:v>
                </c:pt>
                <c:pt idx="27">
                  <c:v>1995</c:v>
                </c:pt>
                <c:pt idx="28">
                  <c:v>1996</c:v>
                </c:pt>
                <c:pt idx="29">
                  <c:v>1997</c:v>
                </c:pt>
                <c:pt idx="30">
                  <c:v>1998</c:v>
                </c:pt>
                <c:pt idx="31">
                  <c:v>1999</c:v>
                </c:pt>
                <c:pt idx="32">
                  <c:v>2000</c:v>
                </c:pt>
                <c:pt idx="33">
                  <c:v>2001</c:v>
                </c:pt>
                <c:pt idx="34">
                  <c:v>2002</c:v>
                </c:pt>
                <c:pt idx="35">
                  <c:v>2003</c:v>
                </c:pt>
                <c:pt idx="36">
                  <c:v>2004</c:v>
                </c:pt>
                <c:pt idx="37">
                  <c:v>2005</c:v>
                </c:pt>
                <c:pt idx="38">
                  <c:v>2006</c:v>
                </c:pt>
                <c:pt idx="39">
                  <c:v>2007</c:v>
                </c:pt>
                <c:pt idx="40">
                  <c:v>2008</c:v>
                </c:pt>
                <c:pt idx="41">
                  <c:v>2009</c:v>
                </c:pt>
                <c:pt idx="42">
                  <c:v>2010</c:v>
                </c:pt>
                <c:pt idx="43">
                  <c:v>2011</c:v>
                </c:pt>
                <c:pt idx="44">
                  <c:v>2012</c:v>
                </c:pt>
                <c:pt idx="45">
                  <c:v>2013</c:v>
                </c:pt>
                <c:pt idx="46">
                  <c:v>2014</c:v>
                </c:pt>
                <c:pt idx="47">
                  <c:v>2015</c:v>
                </c:pt>
                <c:pt idx="48">
                  <c:v>2016</c:v>
                </c:pt>
                <c:pt idx="49">
                  <c:v>2017</c:v>
                </c:pt>
                <c:pt idx="50">
                  <c:v>2018</c:v>
                </c:pt>
                <c:pt idx="51">
                  <c:v>2019</c:v>
                </c:pt>
                <c:pt idx="52">
                  <c:v>2020</c:v>
                </c:pt>
                <c:pt idx="53">
                  <c:v>2021</c:v>
                </c:pt>
                <c:pt idx="54">
                  <c:v>2022</c:v>
                </c:pt>
              </c:numCache>
            </c:numRef>
          </c:cat>
          <c:val>
            <c:numRef>
              <c:f>'Graph prep'!$D$2:$D$56</c:f>
              <c:numCache>
                <c:formatCode>General</c:formatCode>
                <c:ptCount val="55"/>
                <c:pt idx="0">
                  <c:v>29.6</c:v>
                </c:pt>
                <c:pt idx="1">
                  <c:v>29.3</c:v>
                </c:pt>
                <c:pt idx="2">
                  <c:v>28.8</c:v>
                </c:pt>
                <c:pt idx="3">
                  <c:v>29.7</c:v>
                </c:pt>
                <c:pt idx="4">
                  <c:v>29.9</c:v>
                </c:pt>
                <c:pt idx="5">
                  <c:v>30.6</c:v>
                </c:pt>
                <c:pt idx="6">
                  <c:v>30.4</c:v>
                </c:pt>
                <c:pt idx="7">
                  <c:v>30.3</c:v>
                </c:pt>
                <c:pt idx="8">
                  <c:v>31.1</c:v>
                </c:pt>
                <c:pt idx="9">
                  <c:v>31.3</c:v>
                </c:pt>
                <c:pt idx="10">
                  <c:v>32.1</c:v>
                </c:pt>
                <c:pt idx="11">
                  <c:v>32.200000000000003</c:v>
                </c:pt>
                <c:pt idx="12">
                  <c:v>32.799999999999997</c:v>
                </c:pt>
                <c:pt idx="13">
                  <c:v>32.700000000000003</c:v>
                </c:pt>
                <c:pt idx="14">
                  <c:v>32.9</c:v>
                </c:pt>
                <c:pt idx="15">
                  <c:v>33.4</c:v>
                </c:pt>
                <c:pt idx="16">
                  <c:v>33.6</c:v>
                </c:pt>
                <c:pt idx="17">
                  <c:v>33.4</c:v>
                </c:pt>
                <c:pt idx="18">
                  <c:v>34.4</c:v>
                </c:pt>
                <c:pt idx="19">
                  <c:v>34.6</c:v>
                </c:pt>
                <c:pt idx="20">
                  <c:v>35.4</c:v>
                </c:pt>
                <c:pt idx="21">
                  <c:v>36.6</c:v>
                </c:pt>
                <c:pt idx="22">
                  <c:v>38.4</c:v>
                </c:pt>
                <c:pt idx="23">
                  <c:v>38.9</c:v>
                </c:pt>
                <c:pt idx="24">
                  <c:v>38.9</c:v>
                </c:pt>
                <c:pt idx="25">
                  <c:v>39</c:v>
                </c:pt>
                <c:pt idx="26">
                  <c:v>38.200000000000003</c:v>
                </c:pt>
                <c:pt idx="27">
                  <c:v>37</c:v>
                </c:pt>
                <c:pt idx="28">
                  <c:v>35.700000000000003</c:v>
                </c:pt>
                <c:pt idx="29">
                  <c:v>33.9</c:v>
                </c:pt>
                <c:pt idx="30">
                  <c:v>32.4</c:v>
                </c:pt>
                <c:pt idx="31">
                  <c:v>31.3</c:v>
                </c:pt>
                <c:pt idx="32">
                  <c:v>30.4</c:v>
                </c:pt>
                <c:pt idx="33">
                  <c:v>29.4</c:v>
                </c:pt>
                <c:pt idx="34">
                  <c:v>28.6</c:v>
                </c:pt>
                <c:pt idx="35">
                  <c:v>27.1</c:v>
                </c:pt>
                <c:pt idx="36">
                  <c:v>26.1</c:v>
                </c:pt>
                <c:pt idx="37">
                  <c:v>25.3</c:v>
                </c:pt>
                <c:pt idx="38">
                  <c:v>24.2</c:v>
                </c:pt>
                <c:pt idx="39">
                  <c:v>24.2</c:v>
                </c:pt>
                <c:pt idx="40">
                  <c:v>23</c:v>
                </c:pt>
                <c:pt idx="41">
                  <c:v>22.1</c:v>
                </c:pt>
                <c:pt idx="42">
                  <c:v>21.9</c:v>
                </c:pt>
                <c:pt idx="43">
                  <c:v>20.7</c:v>
                </c:pt>
                <c:pt idx="44">
                  <c:v>19.5</c:v>
                </c:pt>
                <c:pt idx="45">
                  <c:v>19.2</c:v>
                </c:pt>
                <c:pt idx="46">
                  <c:v>19</c:v>
                </c:pt>
                <c:pt idx="47">
                  <c:v>18.8</c:v>
                </c:pt>
                <c:pt idx="48">
                  <c:v>19.3</c:v>
                </c:pt>
                <c:pt idx="49">
                  <c:v>18.7</c:v>
                </c:pt>
                <c:pt idx="50">
                  <c:v>18.8</c:v>
                </c:pt>
                <c:pt idx="51">
                  <c:v>18.3</c:v>
                </c:pt>
                <c:pt idx="52">
                  <c:v>18.5</c:v>
                </c:pt>
                <c:pt idx="53">
                  <c:v>19</c:v>
                </c:pt>
                <c:pt idx="54">
                  <c:v>19.399999999999999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B61-4F67-AC62-65E45A3405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76305096"/>
        <c:axId val="1176304768"/>
      </c:lineChart>
      <c:catAx>
        <c:axId val="1176305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76304768"/>
        <c:crosses val="autoZero"/>
        <c:auto val="1"/>
        <c:lblAlgn val="ctr"/>
        <c:lblOffset val="100"/>
        <c:tickLblSkip val="3"/>
        <c:tickMarkSkip val="5"/>
        <c:noMultiLvlLbl val="0"/>
      </c:catAx>
      <c:valAx>
        <c:axId val="11763047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76305096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3200"/>
              <a:t>Prostate Cancer Mortality Rates, U.S.</a:t>
            </a:r>
          </a:p>
        </c:rich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7918362992380913E-2"/>
          <c:y val="2.9454305811278201E-2"/>
          <c:w val="0.93448526453906045"/>
          <c:h val="0.92559304134630582"/>
        </c:manualLayout>
      </c:layout>
      <c:lineChart>
        <c:grouping val="standard"/>
        <c:varyColors val="0"/>
        <c:ser>
          <c:idx val="0"/>
          <c:order val="0"/>
          <c:tx>
            <c:strRef>
              <c:f>'Graph prep'!$C$1</c:f>
              <c:strCache>
                <c:ptCount val="1"/>
                <c:pt idx="0">
                  <c:v>Crude Rate (per 100K men)</c:v>
                </c:pt>
              </c:strCache>
            </c:strRef>
          </c:tx>
          <c:spPr>
            <a:ln w="635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10"/>
              <c:layout>
                <c:manualLayout>
                  <c:x val="-0.13563870444513926"/>
                  <c:y val="5.1836236094308756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23EF69A4-5245-4667-AF5C-45C801DCCFC1}" type="SERIESNAME">
                      <a:rPr lang="en-US" sz="1400"/>
                      <a:pPr>
                        <a:defRPr/>
                      </a:pPr>
                      <a:t>[SERIES NAME]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38570001464055"/>
                      <c:h val="5.9091025781466883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5850-404A-BA8E-B4883148AFD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'Graph prep'!$A$36:$A$56</c:f>
              <c:numCache>
                <c:formatCode>General</c:formatCode>
                <c:ptCount val="2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</c:numCache>
            </c:numRef>
          </c:cat>
          <c:val>
            <c:numRef>
              <c:f>'Graph prep'!$C$36:$C$56</c:f>
              <c:numCache>
                <c:formatCode>General</c:formatCode>
                <c:ptCount val="21"/>
                <c:pt idx="0">
                  <c:v>21.6</c:v>
                </c:pt>
                <c:pt idx="1">
                  <c:v>20.8</c:v>
                </c:pt>
                <c:pt idx="2">
                  <c:v>20.2</c:v>
                </c:pt>
                <c:pt idx="3">
                  <c:v>19.899999999999999</c:v>
                </c:pt>
                <c:pt idx="4">
                  <c:v>19.3</c:v>
                </c:pt>
                <c:pt idx="5">
                  <c:v>19.600000000000001</c:v>
                </c:pt>
                <c:pt idx="6">
                  <c:v>19</c:v>
                </c:pt>
                <c:pt idx="7">
                  <c:v>18.600000000000001</c:v>
                </c:pt>
                <c:pt idx="8">
                  <c:v>18.8</c:v>
                </c:pt>
                <c:pt idx="9">
                  <c:v>18.2</c:v>
                </c:pt>
                <c:pt idx="10">
                  <c:v>17.600000000000001</c:v>
                </c:pt>
                <c:pt idx="11">
                  <c:v>17.8</c:v>
                </c:pt>
                <c:pt idx="12">
                  <c:v>18.100000000000001</c:v>
                </c:pt>
                <c:pt idx="13">
                  <c:v>18.2</c:v>
                </c:pt>
                <c:pt idx="14">
                  <c:v>19.100000000000001</c:v>
                </c:pt>
                <c:pt idx="15">
                  <c:v>19</c:v>
                </c:pt>
                <c:pt idx="16">
                  <c:v>19.5</c:v>
                </c:pt>
                <c:pt idx="17">
                  <c:v>19.600000000000001</c:v>
                </c:pt>
                <c:pt idx="18">
                  <c:v>20.2</c:v>
                </c:pt>
                <c:pt idx="19">
                  <c:v>19.8</c:v>
                </c:pt>
                <c:pt idx="20">
                  <c:v>20.3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50-404A-BA8E-B4883148AFD1}"/>
            </c:ext>
          </c:extLst>
        </c:ser>
        <c:ser>
          <c:idx val="1"/>
          <c:order val="1"/>
          <c:tx>
            <c:strRef>
              <c:f>'Graph prep'!$D$1</c:f>
              <c:strCache>
                <c:ptCount val="1"/>
                <c:pt idx="0">
                  <c:v>Age-Adjusted Rate (per 100K men)</c:v>
                </c:pt>
              </c:strCache>
            </c:strRef>
          </c:tx>
          <c:spPr>
            <a:ln w="635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088E6207-AA38-4364-9281-6A598755A365}" type="SERIESNAME">
                      <a:rPr lang="en-US" sz="1400"/>
                      <a:pPr>
                        <a:defRPr/>
                      </a:pPr>
                      <a:t>[SERIES NAME]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3425048459301343"/>
                      <c:h val="6.921628722448725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5850-404A-BA8E-B4883148AFD1}"/>
                </c:ext>
              </c:extLst>
            </c:dLbl>
            <c:dLbl>
              <c:idx val="18"/>
              <c:layout>
                <c:manualLayout>
                  <c:x val="-1.466364372379884E-3"/>
                  <c:y val="2.2275575174644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850-404A-BA8E-B4883148AFD1}"/>
                </c:ext>
              </c:extLst>
            </c:dLbl>
            <c:dLbl>
              <c:idx val="2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850-404A-BA8E-B4883148AFD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'Graph prep'!$A$36:$A$56</c:f>
              <c:numCache>
                <c:formatCode>General</c:formatCode>
                <c:ptCount val="2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</c:numCache>
            </c:numRef>
          </c:cat>
          <c:val>
            <c:numRef>
              <c:f>'Graph prep'!$D$36:$D$56</c:f>
              <c:numCache>
                <c:formatCode>General</c:formatCode>
                <c:ptCount val="21"/>
                <c:pt idx="0">
                  <c:v>28.6</c:v>
                </c:pt>
                <c:pt idx="1">
                  <c:v>27.1</c:v>
                </c:pt>
                <c:pt idx="2">
                  <c:v>26.1</c:v>
                </c:pt>
                <c:pt idx="3">
                  <c:v>25.3</c:v>
                </c:pt>
                <c:pt idx="4">
                  <c:v>24.2</c:v>
                </c:pt>
                <c:pt idx="5">
                  <c:v>24.2</c:v>
                </c:pt>
                <c:pt idx="6">
                  <c:v>23</c:v>
                </c:pt>
                <c:pt idx="7">
                  <c:v>22.1</c:v>
                </c:pt>
                <c:pt idx="8">
                  <c:v>21.9</c:v>
                </c:pt>
                <c:pt idx="9">
                  <c:v>20.7</c:v>
                </c:pt>
                <c:pt idx="10">
                  <c:v>19.5</c:v>
                </c:pt>
                <c:pt idx="11">
                  <c:v>19.2</c:v>
                </c:pt>
                <c:pt idx="12">
                  <c:v>19</c:v>
                </c:pt>
                <c:pt idx="13">
                  <c:v>18.8</c:v>
                </c:pt>
                <c:pt idx="14">
                  <c:v>19.3</c:v>
                </c:pt>
                <c:pt idx="15">
                  <c:v>18.7</c:v>
                </c:pt>
                <c:pt idx="16">
                  <c:v>18.8</c:v>
                </c:pt>
                <c:pt idx="17">
                  <c:v>18.3</c:v>
                </c:pt>
                <c:pt idx="18">
                  <c:v>18.5</c:v>
                </c:pt>
                <c:pt idx="19">
                  <c:v>19</c:v>
                </c:pt>
                <c:pt idx="20">
                  <c:v>19.399999999999999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850-404A-BA8E-B4883148AF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76305096"/>
        <c:axId val="1176304768"/>
      </c:lineChart>
      <c:catAx>
        <c:axId val="1176305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76304768"/>
        <c:crosses val="autoZero"/>
        <c:auto val="1"/>
        <c:lblAlgn val="ctr"/>
        <c:lblOffset val="100"/>
        <c:tickLblSkip val="3"/>
        <c:tickMarkSkip val="5"/>
        <c:noMultiLvlLbl val="0"/>
      </c:catAx>
      <c:valAx>
        <c:axId val="11763047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76305096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/>
              <a:t>Prostate</a:t>
            </a:r>
            <a:r>
              <a:rPr lang="en-US" sz="2400" baseline="0"/>
              <a:t> Cancer </a:t>
            </a:r>
            <a:r>
              <a:rPr lang="en-US" sz="2400"/>
              <a:t>Death Rates Per 100K Men, U.S.,</a:t>
            </a:r>
            <a:r>
              <a:rPr lang="en-US" sz="2400" baseline="0"/>
              <a:t> </a:t>
            </a:r>
          </a:p>
          <a:p>
            <a:pPr>
              <a:defRPr/>
            </a:pPr>
            <a:r>
              <a:rPr lang="en-US" sz="2400" baseline="0"/>
              <a:t>By Age Range</a:t>
            </a:r>
            <a:endParaRPr lang="en-US" sz="24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3266130195264055E-2"/>
          <c:y val="8.7464726000159074E-2"/>
          <c:w val="0.93819364887081425"/>
          <c:h val="0.80733651475383761"/>
        </c:manualLayout>
      </c:layout>
      <c:lineChart>
        <c:grouping val="standard"/>
        <c:varyColors val="0"/>
        <c:ser>
          <c:idx val="0"/>
          <c:order val="0"/>
          <c:tx>
            <c:strRef>
              <c:f>'Graph prep'!$J$1</c:f>
              <c:strCache>
                <c:ptCount val="1"/>
                <c:pt idx="0">
                  <c:v>45-54 years</c:v>
                </c:pt>
              </c:strCache>
            </c:strRef>
          </c:tx>
          <c:spPr>
            <a:ln w="635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'Graph prep'!$I$2:$I$53</c:f>
              <c:numCache>
                <c:formatCode>General</c:formatCode>
                <c:ptCount val="52"/>
                <c:pt idx="0">
                  <c:v>1968</c:v>
                </c:pt>
                <c:pt idx="1">
                  <c:v>1969</c:v>
                </c:pt>
                <c:pt idx="2">
                  <c:v>1970</c:v>
                </c:pt>
                <c:pt idx="3">
                  <c:v>1971</c:v>
                </c:pt>
                <c:pt idx="4">
                  <c:v>1972</c:v>
                </c:pt>
                <c:pt idx="5">
                  <c:v>1973</c:v>
                </c:pt>
                <c:pt idx="6">
                  <c:v>1974</c:v>
                </c:pt>
                <c:pt idx="7">
                  <c:v>1975</c:v>
                </c:pt>
                <c:pt idx="8">
                  <c:v>1976</c:v>
                </c:pt>
                <c:pt idx="9">
                  <c:v>1977</c:v>
                </c:pt>
                <c:pt idx="10">
                  <c:v>1978</c:v>
                </c:pt>
                <c:pt idx="11">
                  <c:v>1979</c:v>
                </c:pt>
                <c:pt idx="12">
                  <c:v>1980</c:v>
                </c:pt>
                <c:pt idx="13">
                  <c:v>1981</c:v>
                </c:pt>
                <c:pt idx="14">
                  <c:v>1982</c:v>
                </c:pt>
                <c:pt idx="15">
                  <c:v>1983</c:v>
                </c:pt>
                <c:pt idx="16">
                  <c:v>1984</c:v>
                </c:pt>
                <c:pt idx="17">
                  <c:v>1985</c:v>
                </c:pt>
                <c:pt idx="18">
                  <c:v>1986</c:v>
                </c:pt>
                <c:pt idx="19">
                  <c:v>1987</c:v>
                </c:pt>
                <c:pt idx="20">
                  <c:v>1988</c:v>
                </c:pt>
                <c:pt idx="21">
                  <c:v>1989</c:v>
                </c:pt>
                <c:pt idx="22">
                  <c:v>1990</c:v>
                </c:pt>
                <c:pt idx="23">
                  <c:v>1991</c:v>
                </c:pt>
                <c:pt idx="24">
                  <c:v>1992</c:v>
                </c:pt>
                <c:pt idx="25">
                  <c:v>1993</c:v>
                </c:pt>
                <c:pt idx="26">
                  <c:v>1994</c:v>
                </c:pt>
                <c:pt idx="27">
                  <c:v>1995</c:v>
                </c:pt>
                <c:pt idx="28">
                  <c:v>1996</c:v>
                </c:pt>
                <c:pt idx="29">
                  <c:v>1997</c:v>
                </c:pt>
                <c:pt idx="30">
                  <c:v>1998</c:v>
                </c:pt>
                <c:pt idx="31">
                  <c:v>1999</c:v>
                </c:pt>
                <c:pt idx="32">
                  <c:v>2000</c:v>
                </c:pt>
                <c:pt idx="33">
                  <c:v>2001</c:v>
                </c:pt>
                <c:pt idx="34">
                  <c:v>2002</c:v>
                </c:pt>
                <c:pt idx="35">
                  <c:v>2003</c:v>
                </c:pt>
                <c:pt idx="36">
                  <c:v>2004</c:v>
                </c:pt>
                <c:pt idx="37">
                  <c:v>2005</c:v>
                </c:pt>
                <c:pt idx="38">
                  <c:v>2006</c:v>
                </c:pt>
                <c:pt idx="39">
                  <c:v>2007</c:v>
                </c:pt>
                <c:pt idx="40">
                  <c:v>2008</c:v>
                </c:pt>
                <c:pt idx="41">
                  <c:v>2009</c:v>
                </c:pt>
                <c:pt idx="42">
                  <c:v>2010</c:v>
                </c:pt>
                <c:pt idx="43">
                  <c:v>2011</c:v>
                </c:pt>
                <c:pt idx="44">
                  <c:v>2012</c:v>
                </c:pt>
                <c:pt idx="45">
                  <c:v>2013</c:v>
                </c:pt>
                <c:pt idx="46">
                  <c:v>2014</c:v>
                </c:pt>
                <c:pt idx="47">
                  <c:v>2015</c:v>
                </c:pt>
                <c:pt idx="48">
                  <c:v>2016</c:v>
                </c:pt>
                <c:pt idx="49">
                  <c:v>2017</c:v>
                </c:pt>
                <c:pt idx="50">
                  <c:v>2018</c:v>
                </c:pt>
                <c:pt idx="51">
                  <c:v>2019</c:v>
                </c:pt>
              </c:numCache>
            </c:numRef>
          </c:cat>
          <c:val>
            <c:numRef>
              <c:f>'Graph prep'!$J$2:$J$53</c:f>
              <c:numCache>
                <c:formatCode>General</c:formatCode>
                <c:ptCount val="52"/>
                <c:pt idx="0">
                  <c:v>2.9</c:v>
                </c:pt>
                <c:pt idx="1">
                  <c:v>2.5</c:v>
                </c:pt>
                <c:pt idx="2">
                  <c:v>2.5</c:v>
                </c:pt>
                <c:pt idx="3">
                  <c:v>2.6</c:v>
                </c:pt>
                <c:pt idx="4">
                  <c:v>2.5</c:v>
                </c:pt>
                <c:pt idx="5">
                  <c:v>2.7</c:v>
                </c:pt>
                <c:pt idx="6">
                  <c:v>2.7</c:v>
                </c:pt>
                <c:pt idx="7">
                  <c:v>2.2999999999999998</c:v>
                </c:pt>
                <c:pt idx="8">
                  <c:v>2.7</c:v>
                </c:pt>
                <c:pt idx="9">
                  <c:v>2.4</c:v>
                </c:pt>
                <c:pt idx="10">
                  <c:v>2.7</c:v>
                </c:pt>
                <c:pt idx="11">
                  <c:v>2.6</c:v>
                </c:pt>
                <c:pt idx="12">
                  <c:v>2.8</c:v>
                </c:pt>
                <c:pt idx="13">
                  <c:v>2.9</c:v>
                </c:pt>
                <c:pt idx="14">
                  <c:v>2.6</c:v>
                </c:pt>
                <c:pt idx="15">
                  <c:v>2.8</c:v>
                </c:pt>
                <c:pt idx="16">
                  <c:v>2.5</c:v>
                </c:pt>
                <c:pt idx="17">
                  <c:v>2.7</c:v>
                </c:pt>
                <c:pt idx="18">
                  <c:v>2.5</c:v>
                </c:pt>
                <c:pt idx="19">
                  <c:v>2.5</c:v>
                </c:pt>
                <c:pt idx="20">
                  <c:v>2.7</c:v>
                </c:pt>
                <c:pt idx="21">
                  <c:v>2.5</c:v>
                </c:pt>
                <c:pt idx="22">
                  <c:v>2.5</c:v>
                </c:pt>
                <c:pt idx="23">
                  <c:v>2.5</c:v>
                </c:pt>
                <c:pt idx="24">
                  <c:v>2.2999999999999998</c:v>
                </c:pt>
                <c:pt idx="25">
                  <c:v>2.2000000000000002</c:v>
                </c:pt>
                <c:pt idx="26">
                  <c:v>2.5</c:v>
                </c:pt>
                <c:pt idx="27">
                  <c:v>2.1</c:v>
                </c:pt>
                <c:pt idx="28">
                  <c:v>2.4</c:v>
                </c:pt>
                <c:pt idx="29">
                  <c:v>2.2000000000000002</c:v>
                </c:pt>
                <c:pt idx="30">
                  <c:v>2.2000000000000002</c:v>
                </c:pt>
                <c:pt idx="31">
                  <c:v>2.1</c:v>
                </c:pt>
                <c:pt idx="32">
                  <c:v>2</c:v>
                </c:pt>
                <c:pt idx="33">
                  <c:v>2.1</c:v>
                </c:pt>
                <c:pt idx="34">
                  <c:v>1.9</c:v>
                </c:pt>
                <c:pt idx="35">
                  <c:v>2.1</c:v>
                </c:pt>
                <c:pt idx="36">
                  <c:v>2.1</c:v>
                </c:pt>
                <c:pt idx="37">
                  <c:v>1.9</c:v>
                </c:pt>
                <c:pt idx="38">
                  <c:v>1.9</c:v>
                </c:pt>
                <c:pt idx="39">
                  <c:v>2</c:v>
                </c:pt>
                <c:pt idx="40">
                  <c:v>2.1</c:v>
                </c:pt>
                <c:pt idx="41">
                  <c:v>2</c:v>
                </c:pt>
                <c:pt idx="42">
                  <c:v>2.2000000000000002</c:v>
                </c:pt>
                <c:pt idx="43">
                  <c:v>1.9</c:v>
                </c:pt>
                <c:pt idx="44">
                  <c:v>2.2000000000000002</c:v>
                </c:pt>
                <c:pt idx="45">
                  <c:v>2.1</c:v>
                </c:pt>
                <c:pt idx="46">
                  <c:v>2</c:v>
                </c:pt>
                <c:pt idx="47">
                  <c:v>1.8</c:v>
                </c:pt>
                <c:pt idx="48">
                  <c:v>1.9</c:v>
                </c:pt>
                <c:pt idx="49">
                  <c:v>1.9</c:v>
                </c:pt>
                <c:pt idx="50">
                  <c:v>2</c:v>
                </c:pt>
                <c:pt idx="51">
                  <c:v>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194-4145-B73F-1ABD6F61E716}"/>
            </c:ext>
          </c:extLst>
        </c:ser>
        <c:ser>
          <c:idx val="1"/>
          <c:order val="1"/>
          <c:tx>
            <c:strRef>
              <c:f>'Graph prep'!$K$1</c:f>
              <c:strCache>
                <c:ptCount val="1"/>
                <c:pt idx="0">
                  <c:v>55-64 years</c:v>
                </c:pt>
              </c:strCache>
            </c:strRef>
          </c:tx>
          <c:spPr>
            <a:ln w="635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26"/>
              <c:layout>
                <c:manualLayout>
                  <c:x val="-3.5164835164835269E-2"/>
                  <c:y val="-2.828282828282843E-2"/>
                </c:manualLayout>
              </c:layout>
              <c:tx>
                <c:rich>
                  <a:bodyPr/>
                  <a:lstStyle/>
                  <a:p>
                    <a:fld id="{F3703BF3-FFD5-4C69-A3A4-42325EE1A6FA}" type="SERIESNAME">
                      <a:rPr lang="en-US"/>
                      <a:pPr/>
                      <a:t>[SERIES NAME]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A-E194-4145-B73F-1ABD6F61E71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'Graph prep'!$I$2:$I$53</c:f>
              <c:numCache>
                <c:formatCode>General</c:formatCode>
                <c:ptCount val="52"/>
                <c:pt idx="0">
                  <c:v>1968</c:v>
                </c:pt>
                <c:pt idx="1">
                  <c:v>1969</c:v>
                </c:pt>
                <c:pt idx="2">
                  <c:v>1970</c:v>
                </c:pt>
                <c:pt idx="3">
                  <c:v>1971</c:v>
                </c:pt>
                <c:pt idx="4">
                  <c:v>1972</c:v>
                </c:pt>
                <c:pt idx="5">
                  <c:v>1973</c:v>
                </c:pt>
                <c:pt idx="6">
                  <c:v>1974</c:v>
                </c:pt>
                <c:pt idx="7">
                  <c:v>1975</c:v>
                </c:pt>
                <c:pt idx="8">
                  <c:v>1976</c:v>
                </c:pt>
                <c:pt idx="9">
                  <c:v>1977</c:v>
                </c:pt>
                <c:pt idx="10">
                  <c:v>1978</c:v>
                </c:pt>
                <c:pt idx="11">
                  <c:v>1979</c:v>
                </c:pt>
                <c:pt idx="12">
                  <c:v>1980</c:v>
                </c:pt>
                <c:pt idx="13">
                  <c:v>1981</c:v>
                </c:pt>
                <c:pt idx="14">
                  <c:v>1982</c:v>
                </c:pt>
                <c:pt idx="15">
                  <c:v>1983</c:v>
                </c:pt>
                <c:pt idx="16">
                  <c:v>1984</c:v>
                </c:pt>
                <c:pt idx="17">
                  <c:v>1985</c:v>
                </c:pt>
                <c:pt idx="18">
                  <c:v>1986</c:v>
                </c:pt>
                <c:pt idx="19">
                  <c:v>1987</c:v>
                </c:pt>
                <c:pt idx="20">
                  <c:v>1988</c:v>
                </c:pt>
                <c:pt idx="21">
                  <c:v>1989</c:v>
                </c:pt>
                <c:pt idx="22">
                  <c:v>1990</c:v>
                </c:pt>
                <c:pt idx="23">
                  <c:v>1991</c:v>
                </c:pt>
                <c:pt idx="24">
                  <c:v>1992</c:v>
                </c:pt>
                <c:pt idx="25">
                  <c:v>1993</c:v>
                </c:pt>
                <c:pt idx="26">
                  <c:v>1994</c:v>
                </c:pt>
                <c:pt idx="27">
                  <c:v>1995</c:v>
                </c:pt>
                <c:pt idx="28">
                  <c:v>1996</c:v>
                </c:pt>
                <c:pt idx="29">
                  <c:v>1997</c:v>
                </c:pt>
                <c:pt idx="30">
                  <c:v>1998</c:v>
                </c:pt>
                <c:pt idx="31">
                  <c:v>1999</c:v>
                </c:pt>
                <c:pt idx="32">
                  <c:v>2000</c:v>
                </c:pt>
                <c:pt idx="33">
                  <c:v>2001</c:v>
                </c:pt>
                <c:pt idx="34">
                  <c:v>2002</c:v>
                </c:pt>
                <c:pt idx="35">
                  <c:v>2003</c:v>
                </c:pt>
                <c:pt idx="36">
                  <c:v>2004</c:v>
                </c:pt>
                <c:pt idx="37">
                  <c:v>2005</c:v>
                </c:pt>
                <c:pt idx="38">
                  <c:v>2006</c:v>
                </c:pt>
                <c:pt idx="39">
                  <c:v>2007</c:v>
                </c:pt>
                <c:pt idx="40">
                  <c:v>2008</c:v>
                </c:pt>
                <c:pt idx="41">
                  <c:v>2009</c:v>
                </c:pt>
                <c:pt idx="42">
                  <c:v>2010</c:v>
                </c:pt>
                <c:pt idx="43">
                  <c:v>2011</c:v>
                </c:pt>
                <c:pt idx="44">
                  <c:v>2012</c:v>
                </c:pt>
                <c:pt idx="45">
                  <c:v>2013</c:v>
                </c:pt>
                <c:pt idx="46">
                  <c:v>2014</c:v>
                </c:pt>
                <c:pt idx="47">
                  <c:v>2015</c:v>
                </c:pt>
                <c:pt idx="48">
                  <c:v>2016</c:v>
                </c:pt>
                <c:pt idx="49">
                  <c:v>2017</c:v>
                </c:pt>
                <c:pt idx="50">
                  <c:v>2018</c:v>
                </c:pt>
                <c:pt idx="51">
                  <c:v>2019</c:v>
                </c:pt>
              </c:numCache>
            </c:numRef>
          </c:cat>
          <c:val>
            <c:numRef>
              <c:f>'Graph prep'!$K$2:$K$53</c:f>
              <c:numCache>
                <c:formatCode>General</c:formatCode>
                <c:ptCount val="52"/>
                <c:pt idx="0">
                  <c:v>22.3</c:v>
                </c:pt>
                <c:pt idx="1">
                  <c:v>21.9</c:v>
                </c:pt>
                <c:pt idx="2">
                  <c:v>21.7</c:v>
                </c:pt>
                <c:pt idx="3">
                  <c:v>22.7</c:v>
                </c:pt>
                <c:pt idx="4">
                  <c:v>22.5</c:v>
                </c:pt>
                <c:pt idx="5">
                  <c:v>23.2</c:v>
                </c:pt>
                <c:pt idx="6">
                  <c:v>23</c:v>
                </c:pt>
                <c:pt idx="7">
                  <c:v>21.9</c:v>
                </c:pt>
                <c:pt idx="8">
                  <c:v>22.8</c:v>
                </c:pt>
                <c:pt idx="9">
                  <c:v>23.3</c:v>
                </c:pt>
                <c:pt idx="10">
                  <c:v>22.2</c:v>
                </c:pt>
                <c:pt idx="11">
                  <c:v>22</c:v>
                </c:pt>
                <c:pt idx="12">
                  <c:v>22.7</c:v>
                </c:pt>
                <c:pt idx="13">
                  <c:v>22.7</c:v>
                </c:pt>
                <c:pt idx="14">
                  <c:v>23.2</c:v>
                </c:pt>
                <c:pt idx="15">
                  <c:v>23.8</c:v>
                </c:pt>
                <c:pt idx="16">
                  <c:v>23.9</c:v>
                </c:pt>
                <c:pt idx="17">
                  <c:v>23.8</c:v>
                </c:pt>
                <c:pt idx="18">
                  <c:v>24.9</c:v>
                </c:pt>
                <c:pt idx="19">
                  <c:v>23.9</c:v>
                </c:pt>
                <c:pt idx="20">
                  <c:v>25</c:v>
                </c:pt>
                <c:pt idx="21">
                  <c:v>26.8</c:v>
                </c:pt>
                <c:pt idx="22">
                  <c:v>27.4</c:v>
                </c:pt>
                <c:pt idx="23">
                  <c:v>26</c:v>
                </c:pt>
                <c:pt idx="24">
                  <c:v>25.9</c:v>
                </c:pt>
                <c:pt idx="25">
                  <c:v>24.3</c:v>
                </c:pt>
                <c:pt idx="26">
                  <c:v>23.1</c:v>
                </c:pt>
                <c:pt idx="27">
                  <c:v>22.6</c:v>
                </c:pt>
                <c:pt idx="28">
                  <c:v>21.2</c:v>
                </c:pt>
                <c:pt idx="29">
                  <c:v>19.5</c:v>
                </c:pt>
                <c:pt idx="30">
                  <c:v>19.100000000000001</c:v>
                </c:pt>
                <c:pt idx="31">
                  <c:v>17.100000000000001</c:v>
                </c:pt>
                <c:pt idx="32">
                  <c:v>16.600000000000001</c:v>
                </c:pt>
                <c:pt idx="33">
                  <c:v>15.8</c:v>
                </c:pt>
                <c:pt idx="34">
                  <c:v>15.7</c:v>
                </c:pt>
                <c:pt idx="35">
                  <c:v>15.4</c:v>
                </c:pt>
                <c:pt idx="36">
                  <c:v>14.5</c:v>
                </c:pt>
                <c:pt idx="37">
                  <c:v>14.6</c:v>
                </c:pt>
                <c:pt idx="38">
                  <c:v>14.8</c:v>
                </c:pt>
                <c:pt idx="39">
                  <c:v>14.2</c:v>
                </c:pt>
                <c:pt idx="40">
                  <c:v>14.5</c:v>
                </c:pt>
                <c:pt idx="41">
                  <c:v>14</c:v>
                </c:pt>
                <c:pt idx="42">
                  <c:v>14.5</c:v>
                </c:pt>
                <c:pt idx="43">
                  <c:v>13.8</c:v>
                </c:pt>
                <c:pt idx="44">
                  <c:v>13.2</c:v>
                </c:pt>
                <c:pt idx="45">
                  <c:v>13.6</c:v>
                </c:pt>
                <c:pt idx="46">
                  <c:v>13.7</c:v>
                </c:pt>
                <c:pt idx="47">
                  <c:v>13.8</c:v>
                </c:pt>
                <c:pt idx="48">
                  <c:v>14.5</c:v>
                </c:pt>
                <c:pt idx="49">
                  <c:v>13.5</c:v>
                </c:pt>
                <c:pt idx="50">
                  <c:v>14.3</c:v>
                </c:pt>
                <c:pt idx="51">
                  <c:v>14.3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94-4145-B73F-1ABD6F61E716}"/>
            </c:ext>
          </c:extLst>
        </c:ser>
        <c:ser>
          <c:idx val="2"/>
          <c:order val="2"/>
          <c:tx>
            <c:strRef>
              <c:f>'Graph prep'!$L$1</c:f>
              <c:strCache>
                <c:ptCount val="1"/>
                <c:pt idx="0">
                  <c:v>65-74 years</c:v>
                </c:pt>
              </c:strCache>
            </c:strRef>
          </c:tx>
          <c:spPr>
            <a:ln w="6350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26"/>
              <c:layout>
                <c:manualLayout>
                  <c:x val="-3.6630036630036736E-2"/>
                  <c:y val="-2.6262626262626262E-2"/>
                </c:manualLayout>
              </c:layout>
              <c:tx>
                <c:rich>
                  <a:bodyPr/>
                  <a:lstStyle/>
                  <a:p>
                    <a:fld id="{DE04481B-7593-4671-B409-0A8B0A199CBD}" type="SERIESNAME">
                      <a:rPr lang="en-US" sz="1400"/>
                      <a:pPr/>
                      <a:t>[SERIES NAME]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8-E194-4145-B73F-1ABD6F61E71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'Graph prep'!$I$2:$I$53</c:f>
              <c:numCache>
                <c:formatCode>General</c:formatCode>
                <c:ptCount val="52"/>
                <c:pt idx="0">
                  <c:v>1968</c:v>
                </c:pt>
                <c:pt idx="1">
                  <c:v>1969</c:v>
                </c:pt>
                <c:pt idx="2">
                  <c:v>1970</c:v>
                </c:pt>
                <c:pt idx="3">
                  <c:v>1971</c:v>
                </c:pt>
                <c:pt idx="4">
                  <c:v>1972</c:v>
                </c:pt>
                <c:pt idx="5">
                  <c:v>1973</c:v>
                </c:pt>
                <c:pt idx="6">
                  <c:v>1974</c:v>
                </c:pt>
                <c:pt idx="7">
                  <c:v>1975</c:v>
                </c:pt>
                <c:pt idx="8">
                  <c:v>1976</c:v>
                </c:pt>
                <c:pt idx="9">
                  <c:v>1977</c:v>
                </c:pt>
                <c:pt idx="10">
                  <c:v>1978</c:v>
                </c:pt>
                <c:pt idx="11">
                  <c:v>1979</c:v>
                </c:pt>
                <c:pt idx="12">
                  <c:v>1980</c:v>
                </c:pt>
                <c:pt idx="13">
                  <c:v>1981</c:v>
                </c:pt>
                <c:pt idx="14">
                  <c:v>1982</c:v>
                </c:pt>
                <c:pt idx="15">
                  <c:v>1983</c:v>
                </c:pt>
                <c:pt idx="16">
                  <c:v>1984</c:v>
                </c:pt>
                <c:pt idx="17">
                  <c:v>1985</c:v>
                </c:pt>
                <c:pt idx="18">
                  <c:v>1986</c:v>
                </c:pt>
                <c:pt idx="19">
                  <c:v>1987</c:v>
                </c:pt>
                <c:pt idx="20">
                  <c:v>1988</c:v>
                </c:pt>
                <c:pt idx="21">
                  <c:v>1989</c:v>
                </c:pt>
                <c:pt idx="22">
                  <c:v>1990</c:v>
                </c:pt>
                <c:pt idx="23">
                  <c:v>1991</c:v>
                </c:pt>
                <c:pt idx="24">
                  <c:v>1992</c:v>
                </c:pt>
                <c:pt idx="25">
                  <c:v>1993</c:v>
                </c:pt>
                <c:pt idx="26">
                  <c:v>1994</c:v>
                </c:pt>
                <c:pt idx="27">
                  <c:v>1995</c:v>
                </c:pt>
                <c:pt idx="28">
                  <c:v>1996</c:v>
                </c:pt>
                <c:pt idx="29">
                  <c:v>1997</c:v>
                </c:pt>
                <c:pt idx="30">
                  <c:v>1998</c:v>
                </c:pt>
                <c:pt idx="31">
                  <c:v>1999</c:v>
                </c:pt>
                <c:pt idx="32">
                  <c:v>2000</c:v>
                </c:pt>
                <c:pt idx="33">
                  <c:v>2001</c:v>
                </c:pt>
                <c:pt idx="34">
                  <c:v>2002</c:v>
                </c:pt>
                <c:pt idx="35">
                  <c:v>2003</c:v>
                </c:pt>
                <c:pt idx="36">
                  <c:v>2004</c:v>
                </c:pt>
                <c:pt idx="37">
                  <c:v>2005</c:v>
                </c:pt>
                <c:pt idx="38">
                  <c:v>2006</c:v>
                </c:pt>
                <c:pt idx="39">
                  <c:v>2007</c:v>
                </c:pt>
                <c:pt idx="40">
                  <c:v>2008</c:v>
                </c:pt>
                <c:pt idx="41">
                  <c:v>2009</c:v>
                </c:pt>
                <c:pt idx="42">
                  <c:v>2010</c:v>
                </c:pt>
                <c:pt idx="43">
                  <c:v>2011</c:v>
                </c:pt>
                <c:pt idx="44">
                  <c:v>2012</c:v>
                </c:pt>
                <c:pt idx="45">
                  <c:v>2013</c:v>
                </c:pt>
                <c:pt idx="46">
                  <c:v>2014</c:v>
                </c:pt>
                <c:pt idx="47">
                  <c:v>2015</c:v>
                </c:pt>
                <c:pt idx="48">
                  <c:v>2016</c:v>
                </c:pt>
                <c:pt idx="49">
                  <c:v>2017</c:v>
                </c:pt>
                <c:pt idx="50">
                  <c:v>2018</c:v>
                </c:pt>
                <c:pt idx="51">
                  <c:v>2019</c:v>
                </c:pt>
              </c:numCache>
            </c:numRef>
          </c:cat>
          <c:val>
            <c:numRef>
              <c:f>'Graph prep'!$L$2:$L$53</c:f>
              <c:numCache>
                <c:formatCode>General</c:formatCode>
                <c:ptCount val="52"/>
                <c:pt idx="0">
                  <c:v>104</c:v>
                </c:pt>
                <c:pt idx="1">
                  <c:v>100.6</c:v>
                </c:pt>
                <c:pt idx="2">
                  <c:v>101.5</c:v>
                </c:pt>
                <c:pt idx="3">
                  <c:v>101</c:v>
                </c:pt>
                <c:pt idx="4">
                  <c:v>104.1</c:v>
                </c:pt>
                <c:pt idx="5">
                  <c:v>103.3</c:v>
                </c:pt>
                <c:pt idx="6">
                  <c:v>105.2</c:v>
                </c:pt>
                <c:pt idx="7">
                  <c:v>103.3</c:v>
                </c:pt>
                <c:pt idx="8">
                  <c:v>104.5</c:v>
                </c:pt>
                <c:pt idx="9">
                  <c:v>103.6</c:v>
                </c:pt>
                <c:pt idx="10">
                  <c:v>105.4</c:v>
                </c:pt>
                <c:pt idx="11">
                  <c:v>105.7</c:v>
                </c:pt>
                <c:pt idx="12">
                  <c:v>106</c:v>
                </c:pt>
                <c:pt idx="13">
                  <c:v>106.3</c:v>
                </c:pt>
                <c:pt idx="14">
                  <c:v>106</c:v>
                </c:pt>
                <c:pt idx="15">
                  <c:v>108.9</c:v>
                </c:pt>
                <c:pt idx="16">
                  <c:v>107.5</c:v>
                </c:pt>
                <c:pt idx="17">
                  <c:v>109.2</c:v>
                </c:pt>
                <c:pt idx="18">
                  <c:v>113.7</c:v>
                </c:pt>
                <c:pt idx="19">
                  <c:v>113.1</c:v>
                </c:pt>
                <c:pt idx="20">
                  <c:v>114.3</c:v>
                </c:pt>
                <c:pt idx="21">
                  <c:v>116.6</c:v>
                </c:pt>
                <c:pt idx="22">
                  <c:v>122.7</c:v>
                </c:pt>
                <c:pt idx="23">
                  <c:v>120.8</c:v>
                </c:pt>
                <c:pt idx="24">
                  <c:v>120.7</c:v>
                </c:pt>
                <c:pt idx="25">
                  <c:v>116.5</c:v>
                </c:pt>
                <c:pt idx="26">
                  <c:v>113.6</c:v>
                </c:pt>
                <c:pt idx="27">
                  <c:v>108.2</c:v>
                </c:pt>
                <c:pt idx="28">
                  <c:v>106</c:v>
                </c:pt>
                <c:pt idx="29">
                  <c:v>96.6</c:v>
                </c:pt>
                <c:pt idx="30">
                  <c:v>90.8</c:v>
                </c:pt>
                <c:pt idx="31">
                  <c:v>88.2</c:v>
                </c:pt>
                <c:pt idx="32">
                  <c:v>82</c:v>
                </c:pt>
                <c:pt idx="33">
                  <c:v>78.400000000000006</c:v>
                </c:pt>
                <c:pt idx="34">
                  <c:v>75.3</c:v>
                </c:pt>
                <c:pt idx="35">
                  <c:v>71.400000000000006</c:v>
                </c:pt>
                <c:pt idx="36">
                  <c:v>66.7</c:v>
                </c:pt>
                <c:pt idx="37">
                  <c:v>66.400000000000006</c:v>
                </c:pt>
                <c:pt idx="38">
                  <c:v>63.3</c:v>
                </c:pt>
                <c:pt idx="39">
                  <c:v>62.8</c:v>
                </c:pt>
                <c:pt idx="40">
                  <c:v>59.4</c:v>
                </c:pt>
                <c:pt idx="41">
                  <c:v>57.2</c:v>
                </c:pt>
                <c:pt idx="42">
                  <c:v>58.1</c:v>
                </c:pt>
                <c:pt idx="43">
                  <c:v>54.2</c:v>
                </c:pt>
                <c:pt idx="44">
                  <c:v>51.9</c:v>
                </c:pt>
                <c:pt idx="45">
                  <c:v>50.7</c:v>
                </c:pt>
                <c:pt idx="46">
                  <c:v>51.7</c:v>
                </c:pt>
                <c:pt idx="47">
                  <c:v>50.3</c:v>
                </c:pt>
                <c:pt idx="48">
                  <c:v>51.4</c:v>
                </c:pt>
                <c:pt idx="49">
                  <c:v>52.5</c:v>
                </c:pt>
                <c:pt idx="50">
                  <c:v>52.1</c:v>
                </c:pt>
                <c:pt idx="51">
                  <c:v>51.6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194-4145-B73F-1ABD6F61E716}"/>
            </c:ext>
          </c:extLst>
        </c:ser>
        <c:ser>
          <c:idx val="3"/>
          <c:order val="3"/>
          <c:tx>
            <c:strRef>
              <c:f>'Graph prep'!$M$1</c:f>
              <c:strCache>
                <c:ptCount val="1"/>
                <c:pt idx="0">
                  <c:v>75-84 years</c:v>
                </c:pt>
              </c:strCache>
            </c:strRef>
          </c:tx>
          <c:spPr>
            <a:ln w="635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dLbl>
              <c:idx val="25"/>
              <c:layout>
                <c:manualLayout>
                  <c:x val="1.4652014652014652E-2"/>
                  <c:y val="-2.6262626262626262E-2"/>
                </c:manualLayout>
              </c:layout>
              <c:tx>
                <c:rich>
                  <a:bodyPr/>
                  <a:lstStyle/>
                  <a:p>
                    <a:fld id="{6676BF82-DAF5-4BC9-889C-F1C7A2768CAD}" type="SERIESNAME">
                      <a:rPr lang="en-US" sz="1400"/>
                      <a:pPr/>
                      <a:t>[SERIES NAME]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E194-4145-B73F-1ABD6F61E71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'Graph prep'!$I$2:$I$53</c:f>
              <c:numCache>
                <c:formatCode>General</c:formatCode>
                <c:ptCount val="52"/>
                <c:pt idx="0">
                  <c:v>1968</c:v>
                </c:pt>
                <c:pt idx="1">
                  <c:v>1969</c:v>
                </c:pt>
                <c:pt idx="2">
                  <c:v>1970</c:v>
                </c:pt>
                <c:pt idx="3">
                  <c:v>1971</c:v>
                </c:pt>
                <c:pt idx="4">
                  <c:v>1972</c:v>
                </c:pt>
                <c:pt idx="5">
                  <c:v>1973</c:v>
                </c:pt>
                <c:pt idx="6">
                  <c:v>1974</c:v>
                </c:pt>
                <c:pt idx="7">
                  <c:v>1975</c:v>
                </c:pt>
                <c:pt idx="8">
                  <c:v>1976</c:v>
                </c:pt>
                <c:pt idx="9">
                  <c:v>1977</c:v>
                </c:pt>
                <c:pt idx="10">
                  <c:v>1978</c:v>
                </c:pt>
                <c:pt idx="11">
                  <c:v>1979</c:v>
                </c:pt>
                <c:pt idx="12">
                  <c:v>1980</c:v>
                </c:pt>
                <c:pt idx="13">
                  <c:v>1981</c:v>
                </c:pt>
                <c:pt idx="14">
                  <c:v>1982</c:v>
                </c:pt>
                <c:pt idx="15">
                  <c:v>1983</c:v>
                </c:pt>
                <c:pt idx="16">
                  <c:v>1984</c:v>
                </c:pt>
                <c:pt idx="17">
                  <c:v>1985</c:v>
                </c:pt>
                <c:pt idx="18">
                  <c:v>1986</c:v>
                </c:pt>
                <c:pt idx="19">
                  <c:v>1987</c:v>
                </c:pt>
                <c:pt idx="20">
                  <c:v>1988</c:v>
                </c:pt>
                <c:pt idx="21">
                  <c:v>1989</c:v>
                </c:pt>
                <c:pt idx="22">
                  <c:v>1990</c:v>
                </c:pt>
                <c:pt idx="23">
                  <c:v>1991</c:v>
                </c:pt>
                <c:pt idx="24">
                  <c:v>1992</c:v>
                </c:pt>
                <c:pt idx="25">
                  <c:v>1993</c:v>
                </c:pt>
                <c:pt idx="26">
                  <c:v>1994</c:v>
                </c:pt>
                <c:pt idx="27">
                  <c:v>1995</c:v>
                </c:pt>
                <c:pt idx="28">
                  <c:v>1996</c:v>
                </c:pt>
                <c:pt idx="29">
                  <c:v>1997</c:v>
                </c:pt>
                <c:pt idx="30">
                  <c:v>1998</c:v>
                </c:pt>
                <c:pt idx="31">
                  <c:v>1999</c:v>
                </c:pt>
                <c:pt idx="32">
                  <c:v>2000</c:v>
                </c:pt>
                <c:pt idx="33">
                  <c:v>2001</c:v>
                </c:pt>
                <c:pt idx="34">
                  <c:v>2002</c:v>
                </c:pt>
                <c:pt idx="35">
                  <c:v>2003</c:v>
                </c:pt>
                <c:pt idx="36">
                  <c:v>2004</c:v>
                </c:pt>
                <c:pt idx="37">
                  <c:v>2005</c:v>
                </c:pt>
                <c:pt idx="38">
                  <c:v>2006</c:v>
                </c:pt>
                <c:pt idx="39">
                  <c:v>2007</c:v>
                </c:pt>
                <c:pt idx="40">
                  <c:v>2008</c:v>
                </c:pt>
                <c:pt idx="41">
                  <c:v>2009</c:v>
                </c:pt>
                <c:pt idx="42">
                  <c:v>2010</c:v>
                </c:pt>
                <c:pt idx="43">
                  <c:v>2011</c:v>
                </c:pt>
                <c:pt idx="44">
                  <c:v>2012</c:v>
                </c:pt>
                <c:pt idx="45">
                  <c:v>2013</c:v>
                </c:pt>
                <c:pt idx="46">
                  <c:v>2014</c:v>
                </c:pt>
                <c:pt idx="47">
                  <c:v>2015</c:v>
                </c:pt>
                <c:pt idx="48">
                  <c:v>2016</c:v>
                </c:pt>
                <c:pt idx="49">
                  <c:v>2017</c:v>
                </c:pt>
                <c:pt idx="50">
                  <c:v>2018</c:v>
                </c:pt>
                <c:pt idx="51">
                  <c:v>2019</c:v>
                </c:pt>
              </c:numCache>
            </c:numRef>
          </c:cat>
          <c:val>
            <c:numRef>
              <c:f>'Graph prep'!$M$2:$M$53</c:f>
              <c:numCache>
                <c:formatCode>General</c:formatCode>
                <c:ptCount val="52"/>
                <c:pt idx="0">
                  <c:v>281.2</c:v>
                </c:pt>
                <c:pt idx="1">
                  <c:v>284.8</c:v>
                </c:pt>
                <c:pt idx="2">
                  <c:v>295.10000000000002</c:v>
                </c:pt>
                <c:pt idx="3">
                  <c:v>290.89999999999998</c:v>
                </c:pt>
                <c:pt idx="4">
                  <c:v>293.3</c:v>
                </c:pt>
                <c:pt idx="5">
                  <c:v>298.60000000000002</c:v>
                </c:pt>
                <c:pt idx="6">
                  <c:v>297.60000000000002</c:v>
                </c:pt>
                <c:pt idx="7">
                  <c:v>297.5</c:v>
                </c:pt>
                <c:pt idx="8">
                  <c:v>303.89999999999998</c:v>
                </c:pt>
                <c:pt idx="9">
                  <c:v>302.5</c:v>
                </c:pt>
                <c:pt idx="10">
                  <c:v>309.5</c:v>
                </c:pt>
                <c:pt idx="11">
                  <c:v>311</c:v>
                </c:pt>
                <c:pt idx="12">
                  <c:v>312</c:v>
                </c:pt>
                <c:pt idx="13">
                  <c:v>307.89999999999998</c:v>
                </c:pt>
                <c:pt idx="14">
                  <c:v>313.5</c:v>
                </c:pt>
                <c:pt idx="15">
                  <c:v>316.3</c:v>
                </c:pt>
                <c:pt idx="16">
                  <c:v>313.3</c:v>
                </c:pt>
                <c:pt idx="17">
                  <c:v>318.7</c:v>
                </c:pt>
                <c:pt idx="18">
                  <c:v>322.60000000000002</c:v>
                </c:pt>
                <c:pt idx="19">
                  <c:v>323.3</c:v>
                </c:pt>
                <c:pt idx="20">
                  <c:v>331.8</c:v>
                </c:pt>
                <c:pt idx="21">
                  <c:v>339.7</c:v>
                </c:pt>
                <c:pt idx="22">
                  <c:v>356.4</c:v>
                </c:pt>
                <c:pt idx="23">
                  <c:v>361.8</c:v>
                </c:pt>
                <c:pt idx="24">
                  <c:v>355.3</c:v>
                </c:pt>
                <c:pt idx="25">
                  <c:v>355.4</c:v>
                </c:pt>
                <c:pt idx="26">
                  <c:v>349.8</c:v>
                </c:pt>
                <c:pt idx="27">
                  <c:v>333.5</c:v>
                </c:pt>
                <c:pt idx="28">
                  <c:v>321.60000000000002</c:v>
                </c:pt>
                <c:pt idx="29">
                  <c:v>301</c:v>
                </c:pt>
                <c:pt idx="30">
                  <c:v>293</c:v>
                </c:pt>
                <c:pt idx="31">
                  <c:v>279.10000000000002</c:v>
                </c:pt>
                <c:pt idx="32">
                  <c:v>267.89999999999998</c:v>
                </c:pt>
                <c:pt idx="33">
                  <c:v>259.3</c:v>
                </c:pt>
                <c:pt idx="34">
                  <c:v>250</c:v>
                </c:pt>
                <c:pt idx="35">
                  <c:v>237</c:v>
                </c:pt>
                <c:pt idx="36">
                  <c:v>228.4</c:v>
                </c:pt>
                <c:pt idx="37">
                  <c:v>219.2</c:v>
                </c:pt>
                <c:pt idx="38">
                  <c:v>208.1</c:v>
                </c:pt>
                <c:pt idx="39">
                  <c:v>208.7</c:v>
                </c:pt>
                <c:pt idx="40">
                  <c:v>197.8</c:v>
                </c:pt>
                <c:pt idx="41">
                  <c:v>190</c:v>
                </c:pt>
                <c:pt idx="42">
                  <c:v>185.1</c:v>
                </c:pt>
                <c:pt idx="43">
                  <c:v>176.8</c:v>
                </c:pt>
                <c:pt idx="44">
                  <c:v>166.1</c:v>
                </c:pt>
                <c:pt idx="45">
                  <c:v>160.69999999999999</c:v>
                </c:pt>
                <c:pt idx="46">
                  <c:v>160.6</c:v>
                </c:pt>
                <c:pt idx="47">
                  <c:v>159.6</c:v>
                </c:pt>
                <c:pt idx="48">
                  <c:v>163.19999999999999</c:v>
                </c:pt>
                <c:pt idx="49">
                  <c:v>158.30000000000001</c:v>
                </c:pt>
                <c:pt idx="50">
                  <c:v>155.30000000000001</c:v>
                </c:pt>
                <c:pt idx="51">
                  <c:v>149.9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194-4145-B73F-1ABD6F61E716}"/>
            </c:ext>
          </c:extLst>
        </c:ser>
        <c:ser>
          <c:idx val="4"/>
          <c:order val="4"/>
          <c:tx>
            <c:strRef>
              <c:f>'Graph prep'!$N$1</c:f>
              <c:strCache>
                <c:ptCount val="1"/>
                <c:pt idx="0">
                  <c:v>85+ years</c:v>
                </c:pt>
              </c:strCache>
            </c:strRef>
          </c:tx>
          <c:spPr>
            <a:ln w="6350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dLbls>
            <c:dLbl>
              <c:idx val="25"/>
              <c:tx>
                <c:rich>
                  <a:bodyPr/>
                  <a:lstStyle/>
                  <a:p>
                    <a:fld id="{D14C26E7-BB67-4D9D-BB88-E202080CDAFA}" type="SERIESNAME">
                      <a:rPr lang="en-US" sz="1400"/>
                      <a:pPr/>
                      <a:t>[SERIES NAME]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6-E194-4145-B73F-1ABD6F61E71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'Graph prep'!$I$2:$I$53</c:f>
              <c:numCache>
                <c:formatCode>General</c:formatCode>
                <c:ptCount val="52"/>
                <c:pt idx="0">
                  <c:v>1968</c:v>
                </c:pt>
                <c:pt idx="1">
                  <c:v>1969</c:v>
                </c:pt>
                <c:pt idx="2">
                  <c:v>1970</c:v>
                </c:pt>
                <c:pt idx="3">
                  <c:v>1971</c:v>
                </c:pt>
                <c:pt idx="4">
                  <c:v>1972</c:v>
                </c:pt>
                <c:pt idx="5">
                  <c:v>1973</c:v>
                </c:pt>
                <c:pt idx="6">
                  <c:v>1974</c:v>
                </c:pt>
                <c:pt idx="7">
                  <c:v>1975</c:v>
                </c:pt>
                <c:pt idx="8">
                  <c:v>1976</c:v>
                </c:pt>
                <c:pt idx="9">
                  <c:v>1977</c:v>
                </c:pt>
                <c:pt idx="10">
                  <c:v>1978</c:v>
                </c:pt>
                <c:pt idx="11">
                  <c:v>1979</c:v>
                </c:pt>
                <c:pt idx="12">
                  <c:v>1980</c:v>
                </c:pt>
                <c:pt idx="13">
                  <c:v>1981</c:v>
                </c:pt>
                <c:pt idx="14">
                  <c:v>1982</c:v>
                </c:pt>
                <c:pt idx="15">
                  <c:v>1983</c:v>
                </c:pt>
                <c:pt idx="16">
                  <c:v>1984</c:v>
                </c:pt>
                <c:pt idx="17">
                  <c:v>1985</c:v>
                </c:pt>
                <c:pt idx="18">
                  <c:v>1986</c:v>
                </c:pt>
                <c:pt idx="19">
                  <c:v>1987</c:v>
                </c:pt>
                <c:pt idx="20">
                  <c:v>1988</c:v>
                </c:pt>
                <c:pt idx="21">
                  <c:v>1989</c:v>
                </c:pt>
                <c:pt idx="22">
                  <c:v>1990</c:v>
                </c:pt>
                <c:pt idx="23">
                  <c:v>1991</c:v>
                </c:pt>
                <c:pt idx="24">
                  <c:v>1992</c:v>
                </c:pt>
                <c:pt idx="25">
                  <c:v>1993</c:v>
                </c:pt>
                <c:pt idx="26">
                  <c:v>1994</c:v>
                </c:pt>
                <c:pt idx="27">
                  <c:v>1995</c:v>
                </c:pt>
                <c:pt idx="28">
                  <c:v>1996</c:v>
                </c:pt>
                <c:pt idx="29">
                  <c:v>1997</c:v>
                </c:pt>
                <c:pt idx="30">
                  <c:v>1998</c:v>
                </c:pt>
                <c:pt idx="31">
                  <c:v>1999</c:v>
                </c:pt>
                <c:pt idx="32">
                  <c:v>2000</c:v>
                </c:pt>
                <c:pt idx="33">
                  <c:v>2001</c:v>
                </c:pt>
                <c:pt idx="34">
                  <c:v>2002</c:v>
                </c:pt>
                <c:pt idx="35">
                  <c:v>2003</c:v>
                </c:pt>
                <c:pt idx="36">
                  <c:v>2004</c:v>
                </c:pt>
                <c:pt idx="37">
                  <c:v>2005</c:v>
                </c:pt>
                <c:pt idx="38">
                  <c:v>2006</c:v>
                </c:pt>
                <c:pt idx="39">
                  <c:v>2007</c:v>
                </c:pt>
                <c:pt idx="40">
                  <c:v>2008</c:v>
                </c:pt>
                <c:pt idx="41">
                  <c:v>2009</c:v>
                </c:pt>
                <c:pt idx="42">
                  <c:v>2010</c:v>
                </c:pt>
                <c:pt idx="43">
                  <c:v>2011</c:v>
                </c:pt>
                <c:pt idx="44">
                  <c:v>2012</c:v>
                </c:pt>
                <c:pt idx="45">
                  <c:v>2013</c:v>
                </c:pt>
                <c:pt idx="46">
                  <c:v>2014</c:v>
                </c:pt>
                <c:pt idx="47">
                  <c:v>2015</c:v>
                </c:pt>
                <c:pt idx="48">
                  <c:v>2016</c:v>
                </c:pt>
                <c:pt idx="49">
                  <c:v>2017</c:v>
                </c:pt>
                <c:pt idx="50">
                  <c:v>2018</c:v>
                </c:pt>
                <c:pt idx="51">
                  <c:v>2019</c:v>
                </c:pt>
              </c:numCache>
            </c:numRef>
          </c:cat>
          <c:val>
            <c:numRef>
              <c:f>'Graph prep'!$N$2:$N$53</c:f>
              <c:numCache>
                <c:formatCode>General</c:formatCode>
                <c:ptCount val="52"/>
                <c:pt idx="0">
                  <c:v>503</c:v>
                </c:pt>
                <c:pt idx="1">
                  <c:v>486.7</c:v>
                </c:pt>
                <c:pt idx="2">
                  <c:v>427.7</c:v>
                </c:pt>
                <c:pt idx="3">
                  <c:v>490</c:v>
                </c:pt>
                <c:pt idx="4">
                  <c:v>487</c:v>
                </c:pt>
                <c:pt idx="5">
                  <c:v>513.79999999999995</c:v>
                </c:pt>
                <c:pt idx="6">
                  <c:v>497.7</c:v>
                </c:pt>
                <c:pt idx="7">
                  <c:v>505.1</c:v>
                </c:pt>
                <c:pt idx="8">
                  <c:v>527.9</c:v>
                </c:pt>
                <c:pt idx="9">
                  <c:v>545.6</c:v>
                </c:pt>
                <c:pt idx="10">
                  <c:v>573.29999999999995</c:v>
                </c:pt>
                <c:pt idx="11">
                  <c:v>576.9</c:v>
                </c:pt>
                <c:pt idx="12">
                  <c:v>606.70000000000005</c:v>
                </c:pt>
                <c:pt idx="13">
                  <c:v>609</c:v>
                </c:pt>
                <c:pt idx="14">
                  <c:v>608.1</c:v>
                </c:pt>
                <c:pt idx="15">
                  <c:v>617.9</c:v>
                </c:pt>
                <c:pt idx="16">
                  <c:v>645</c:v>
                </c:pt>
                <c:pt idx="17">
                  <c:v>609.29999999999995</c:v>
                </c:pt>
                <c:pt idx="18">
                  <c:v>638.70000000000005</c:v>
                </c:pt>
                <c:pt idx="19">
                  <c:v>656.7</c:v>
                </c:pt>
                <c:pt idx="20">
                  <c:v>670.6</c:v>
                </c:pt>
                <c:pt idx="21">
                  <c:v>709.3</c:v>
                </c:pt>
                <c:pt idx="22">
                  <c:v>746.1</c:v>
                </c:pt>
                <c:pt idx="23">
                  <c:v>775.4</c:v>
                </c:pt>
                <c:pt idx="24">
                  <c:v>797.5</c:v>
                </c:pt>
                <c:pt idx="25">
                  <c:v>832.6</c:v>
                </c:pt>
                <c:pt idx="26">
                  <c:v>814.6</c:v>
                </c:pt>
                <c:pt idx="27">
                  <c:v>813.6</c:v>
                </c:pt>
                <c:pt idx="28">
                  <c:v>779</c:v>
                </c:pt>
                <c:pt idx="29">
                  <c:v>771.2</c:v>
                </c:pt>
                <c:pt idx="30">
                  <c:v>725.7</c:v>
                </c:pt>
                <c:pt idx="31">
                  <c:v>722.4</c:v>
                </c:pt>
                <c:pt idx="32">
                  <c:v>723.1</c:v>
                </c:pt>
                <c:pt idx="33">
                  <c:v>701.7</c:v>
                </c:pt>
                <c:pt idx="34">
                  <c:v>693.6</c:v>
                </c:pt>
                <c:pt idx="35">
                  <c:v>651.4</c:v>
                </c:pt>
                <c:pt idx="36">
                  <c:v>637.4</c:v>
                </c:pt>
                <c:pt idx="37">
                  <c:v>616.20000000000005</c:v>
                </c:pt>
                <c:pt idx="38">
                  <c:v>585.29999999999995</c:v>
                </c:pt>
                <c:pt idx="39">
                  <c:v>589.79999999999995</c:v>
                </c:pt>
                <c:pt idx="40">
                  <c:v>555.5</c:v>
                </c:pt>
                <c:pt idx="41">
                  <c:v>534.79999999999995</c:v>
                </c:pt>
                <c:pt idx="42">
                  <c:v>530.20000000000005</c:v>
                </c:pt>
                <c:pt idx="43">
                  <c:v>499.1</c:v>
                </c:pt>
                <c:pt idx="44">
                  <c:v>461.9</c:v>
                </c:pt>
                <c:pt idx="45">
                  <c:v>460.1</c:v>
                </c:pt>
                <c:pt idx="46">
                  <c:v>445.5</c:v>
                </c:pt>
                <c:pt idx="47">
                  <c:v>442.4</c:v>
                </c:pt>
                <c:pt idx="48">
                  <c:v>453.7</c:v>
                </c:pt>
                <c:pt idx="49">
                  <c:v>434.7</c:v>
                </c:pt>
                <c:pt idx="50">
                  <c:v>440.9</c:v>
                </c:pt>
                <c:pt idx="51">
                  <c:v>430.2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194-4145-B73F-1ABD6F61E7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8021695"/>
        <c:axId val="338022023"/>
      </c:lineChart>
      <c:catAx>
        <c:axId val="3380216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8022023"/>
        <c:crosses val="autoZero"/>
        <c:auto val="1"/>
        <c:lblAlgn val="ctr"/>
        <c:lblOffset val="100"/>
        <c:tickLblSkip val="3"/>
        <c:noMultiLvlLbl val="0"/>
      </c:catAx>
      <c:valAx>
        <c:axId val="33802202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8021695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800"/>
              <a:t>Prior Decade Change in Mortality Rate for Prostate</a:t>
            </a:r>
            <a:r>
              <a:rPr lang="en-US" sz="2800" baseline="0"/>
              <a:t> Cancer</a:t>
            </a:r>
            <a:endParaRPr lang="en-US" sz="2800"/>
          </a:p>
        </c:rich>
      </c:tx>
      <c:layout>
        <c:manualLayout>
          <c:xMode val="edge"/>
          <c:yMode val="edge"/>
          <c:x val="0.17711774098392075"/>
          <c:y val="1.819241848865409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8517514925295588E-2"/>
          <c:y val="0.10962977393811107"/>
          <c:w val="0.9353535831677533"/>
          <c:h val="0.86813504790908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 prep'!$R$21</c:f>
              <c:strCache>
                <c:ptCount val="1"/>
                <c:pt idx="0">
                  <c:v>45-54 years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'Graph prep'!$Q$23:$Q$27</c:f>
              <c:numCache>
                <c:formatCode>General</c:formatCode>
                <c:ptCount val="5"/>
                <c:pt idx="0">
                  <c:v>1979</c:v>
                </c:pt>
                <c:pt idx="1">
                  <c:v>1989</c:v>
                </c:pt>
                <c:pt idx="2">
                  <c:v>1999</c:v>
                </c:pt>
                <c:pt idx="3">
                  <c:v>2009</c:v>
                </c:pt>
                <c:pt idx="4">
                  <c:v>2019</c:v>
                </c:pt>
              </c:numCache>
            </c:numRef>
          </c:cat>
          <c:val>
            <c:numRef>
              <c:f>'Graph prep'!$R$23:$R$27</c:f>
              <c:numCache>
                <c:formatCode>0%</c:formatCode>
                <c:ptCount val="5"/>
                <c:pt idx="0">
                  <c:v>4.0000000000000036E-2</c:v>
                </c:pt>
                <c:pt idx="1">
                  <c:v>-3.8461538461538547E-2</c:v>
                </c:pt>
                <c:pt idx="2">
                  <c:v>-0.15999999999999992</c:v>
                </c:pt>
                <c:pt idx="3">
                  <c:v>-4.7619047619047672E-2</c:v>
                </c:pt>
                <c:pt idx="4">
                  <c:v>-5.0000000000000044E-2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61-441F-85E5-C29F0D2C4173}"/>
            </c:ext>
          </c:extLst>
        </c:ser>
        <c:ser>
          <c:idx val="1"/>
          <c:order val="1"/>
          <c:tx>
            <c:strRef>
              <c:f>'Graph prep'!$S$21</c:f>
              <c:strCache>
                <c:ptCount val="1"/>
                <c:pt idx="0">
                  <c:v>55-64 years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'Graph prep'!$Q$23:$Q$27</c:f>
              <c:numCache>
                <c:formatCode>General</c:formatCode>
                <c:ptCount val="5"/>
                <c:pt idx="0">
                  <c:v>1979</c:v>
                </c:pt>
                <c:pt idx="1">
                  <c:v>1989</c:v>
                </c:pt>
                <c:pt idx="2">
                  <c:v>1999</c:v>
                </c:pt>
                <c:pt idx="3">
                  <c:v>2009</c:v>
                </c:pt>
                <c:pt idx="4">
                  <c:v>2019</c:v>
                </c:pt>
              </c:numCache>
            </c:numRef>
          </c:cat>
          <c:val>
            <c:numRef>
              <c:f>'Graph prep'!$S$23:$S$27</c:f>
              <c:numCache>
                <c:formatCode>0%</c:formatCode>
                <c:ptCount val="5"/>
                <c:pt idx="0">
                  <c:v>4.5662100456622667E-3</c:v>
                </c:pt>
                <c:pt idx="1">
                  <c:v>0.21818181818181825</c:v>
                </c:pt>
                <c:pt idx="2">
                  <c:v>-0.36194029850746268</c:v>
                </c:pt>
                <c:pt idx="3">
                  <c:v>-0.18128654970760238</c:v>
                </c:pt>
                <c:pt idx="4">
                  <c:v>2.1428571428571574E-2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61-441F-85E5-C29F0D2C4173}"/>
            </c:ext>
          </c:extLst>
        </c:ser>
        <c:ser>
          <c:idx val="2"/>
          <c:order val="2"/>
          <c:tx>
            <c:strRef>
              <c:f>'Graph prep'!$T$21</c:f>
              <c:strCache>
                <c:ptCount val="1"/>
                <c:pt idx="0">
                  <c:v>65-74 years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'Graph prep'!$Q$23:$Q$27</c:f>
              <c:numCache>
                <c:formatCode>General</c:formatCode>
                <c:ptCount val="5"/>
                <c:pt idx="0">
                  <c:v>1979</c:v>
                </c:pt>
                <c:pt idx="1">
                  <c:v>1989</c:v>
                </c:pt>
                <c:pt idx="2">
                  <c:v>1999</c:v>
                </c:pt>
                <c:pt idx="3">
                  <c:v>2009</c:v>
                </c:pt>
                <c:pt idx="4">
                  <c:v>2019</c:v>
                </c:pt>
              </c:numCache>
            </c:numRef>
          </c:cat>
          <c:val>
            <c:numRef>
              <c:f>'Graph prep'!$T$23:$T$27</c:f>
              <c:numCache>
                <c:formatCode>0%</c:formatCode>
                <c:ptCount val="5"/>
                <c:pt idx="0">
                  <c:v>5.0695825049701826E-2</c:v>
                </c:pt>
                <c:pt idx="1">
                  <c:v>0.10312204351939447</c:v>
                </c:pt>
                <c:pt idx="2">
                  <c:v>-0.24356775300171518</c:v>
                </c:pt>
                <c:pt idx="3">
                  <c:v>-0.35147392290249435</c:v>
                </c:pt>
                <c:pt idx="4">
                  <c:v>-9.7902097902097918E-2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261-441F-85E5-C29F0D2C4173}"/>
            </c:ext>
          </c:extLst>
        </c:ser>
        <c:ser>
          <c:idx val="3"/>
          <c:order val="3"/>
          <c:tx>
            <c:strRef>
              <c:f>'Graph prep'!$U$21</c:f>
              <c:strCache>
                <c:ptCount val="1"/>
                <c:pt idx="0">
                  <c:v>75-84 years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'Graph prep'!$Q$23:$Q$27</c:f>
              <c:numCache>
                <c:formatCode>General</c:formatCode>
                <c:ptCount val="5"/>
                <c:pt idx="0">
                  <c:v>1979</c:v>
                </c:pt>
                <c:pt idx="1">
                  <c:v>1989</c:v>
                </c:pt>
                <c:pt idx="2">
                  <c:v>1999</c:v>
                </c:pt>
                <c:pt idx="3">
                  <c:v>2009</c:v>
                </c:pt>
                <c:pt idx="4">
                  <c:v>2019</c:v>
                </c:pt>
              </c:numCache>
            </c:numRef>
          </c:cat>
          <c:val>
            <c:numRef>
              <c:f>'Graph prep'!$U$23:$U$27</c:f>
              <c:numCache>
                <c:formatCode>0%</c:formatCode>
                <c:ptCount val="5"/>
                <c:pt idx="0">
                  <c:v>9.1994382022471788E-2</c:v>
                </c:pt>
                <c:pt idx="1">
                  <c:v>9.2282958199356946E-2</c:v>
                </c:pt>
                <c:pt idx="2">
                  <c:v>-0.17839269944068281</c:v>
                </c:pt>
                <c:pt idx="3">
                  <c:v>-0.31924041562164107</c:v>
                </c:pt>
                <c:pt idx="4">
                  <c:v>-0.21105263157894738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261-441F-85E5-C29F0D2C4173}"/>
            </c:ext>
          </c:extLst>
        </c:ser>
        <c:ser>
          <c:idx val="4"/>
          <c:order val="4"/>
          <c:tx>
            <c:strRef>
              <c:f>'Graph prep'!$V$21</c:f>
              <c:strCache>
                <c:ptCount val="1"/>
                <c:pt idx="0">
                  <c:v>85+ years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'Graph prep'!$Q$23:$Q$27</c:f>
              <c:numCache>
                <c:formatCode>General</c:formatCode>
                <c:ptCount val="5"/>
                <c:pt idx="0">
                  <c:v>1979</c:v>
                </c:pt>
                <c:pt idx="1">
                  <c:v>1989</c:v>
                </c:pt>
                <c:pt idx="2">
                  <c:v>1999</c:v>
                </c:pt>
                <c:pt idx="3">
                  <c:v>2009</c:v>
                </c:pt>
                <c:pt idx="4">
                  <c:v>2019</c:v>
                </c:pt>
              </c:numCache>
            </c:numRef>
          </c:cat>
          <c:val>
            <c:numRef>
              <c:f>'Graph prep'!$V$23:$V$27</c:f>
              <c:numCache>
                <c:formatCode>0%</c:formatCode>
                <c:ptCount val="5"/>
                <c:pt idx="0">
                  <c:v>0.18532977193342925</c:v>
                </c:pt>
                <c:pt idx="1">
                  <c:v>0.22950251343387063</c:v>
                </c:pt>
                <c:pt idx="2">
                  <c:v>1.8468913012829491E-2</c:v>
                </c:pt>
                <c:pt idx="3">
                  <c:v>-0.25968992248062017</c:v>
                </c:pt>
                <c:pt idx="4">
                  <c:v>-0.19558713537771122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261-441F-85E5-C29F0D2C41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13967832"/>
        <c:axId val="813969472"/>
      </c:barChart>
      <c:catAx>
        <c:axId val="813967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3969472"/>
        <c:crosses val="autoZero"/>
        <c:auto val="1"/>
        <c:lblAlgn val="ctr"/>
        <c:lblOffset val="100"/>
        <c:noMultiLvlLbl val="0"/>
      </c:catAx>
      <c:valAx>
        <c:axId val="813969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39678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E0E65F5F-A0A7-4F6F-9F0A-CC1A0A43C280}">
  <sheetPr>
    <tabColor theme="4" tint="0.39997558519241921"/>
  </sheetPr>
  <sheetViews>
    <sheetView zoomScale="97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D0FFE446-B2F7-4380-9976-8E762FDFA6DE}">
  <sheetPr>
    <tabColor theme="3" tint="0.39997558519241921"/>
  </sheetPr>
  <sheetViews>
    <sheetView tabSelected="1" zoomScale="97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8D3865E3-8E7D-4655-93C6-5DC183D89073}">
  <sheetPr/>
  <sheetViews>
    <sheetView zoomScale="97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E1411C1D-0EEC-44ED-8AD7-DDD2B7B14D7C}">
  <sheetPr/>
  <sheetViews>
    <sheetView zoomScale="9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0876" cy="627144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09B7A2B-8486-44C4-A71E-DCBE89B428F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0876" cy="627144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A4E2C35-5D4B-11BB-E107-E484F907CF2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0876" cy="627144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D5B28AD-C4A9-4F86-83D6-85DD011EEC4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60876" cy="627144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8160293-2C38-4E07-AA79-8BBF2159112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SOAtheme">
  <a:themeElements>
    <a:clrScheme name="SOA Brand Colors">
      <a:dk1>
        <a:srgbClr val="000000"/>
      </a:dk1>
      <a:lt1>
        <a:sysClr val="window" lastClr="FFFFFF"/>
      </a:lt1>
      <a:dk2>
        <a:srgbClr val="024D7C"/>
      </a:dk2>
      <a:lt2>
        <a:srgbClr val="BEBBBA"/>
      </a:lt2>
      <a:accent1>
        <a:srgbClr val="024D7C"/>
      </a:accent1>
      <a:accent2>
        <a:srgbClr val="77C4D5"/>
      </a:accent2>
      <a:accent3>
        <a:srgbClr val="D23138"/>
      </a:accent3>
      <a:accent4>
        <a:srgbClr val="FDCE07"/>
      </a:accent4>
      <a:accent5>
        <a:srgbClr val="BABF33"/>
      </a:accent5>
      <a:accent6>
        <a:srgbClr val="E27F26"/>
      </a:accent6>
      <a:hlink>
        <a:srgbClr val="D23138"/>
      </a:hlink>
      <a:folHlink>
        <a:srgbClr val="77C4D5"/>
      </a:folHlink>
    </a:clrScheme>
    <a:fontScheme name="SOA Brand Fonts">
      <a:majorFont>
        <a:latin typeface="Calibri"/>
        <a:ea typeface=""/>
        <a:cs typeface=""/>
      </a:majorFont>
      <a:minorFont>
        <a:latin typeface="Calibri Light"/>
        <a:ea typeface=""/>
        <a:cs typeface="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SOAtheme" id="{ED96F21A-E1A0-4041-B19C-628A65F95B1F}" vid="{2E694DE4-F101-45D6-8234-A9568DDAA6BF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503301-2729-41EC-A336-63516C91B5E4}">
  <dimension ref="A1:G49"/>
  <sheetViews>
    <sheetView workbookViewId="0">
      <selection activeCell="F6" sqref="F6"/>
    </sheetView>
  </sheetViews>
  <sheetFormatPr defaultRowHeight="14.5" x14ac:dyDescent="0.35"/>
  <sheetData>
    <row r="1" spans="1:7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35">
      <c r="B2">
        <v>2018</v>
      </c>
      <c r="C2">
        <v>2018</v>
      </c>
      <c r="D2">
        <v>31489</v>
      </c>
      <c r="E2">
        <v>161128679</v>
      </c>
      <c r="F2">
        <v>19.5</v>
      </c>
      <c r="G2">
        <v>18.8</v>
      </c>
    </row>
    <row r="3" spans="1:7" x14ac:dyDescent="0.35">
      <c r="B3">
        <v>2019</v>
      </c>
      <c r="C3">
        <v>2019</v>
      </c>
      <c r="D3">
        <v>31638</v>
      </c>
      <c r="E3">
        <v>161657324</v>
      </c>
      <c r="F3">
        <v>19.600000000000001</v>
      </c>
      <c r="G3">
        <v>18.3</v>
      </c>
    </row>
    <row r="4" spans="1:7" x14ac:dyDescent="0.35">
      <c r="B4">
        <v>2020</v>
      </c>
      <c r="C4">
        <v>2020</v>
      </c>
      <c r="D4">
        <v>32707</v>
      </c>
      <c r="E4">
        <v>162256202</v>
      </c>
      <c r="F4">
        <v>20.2</v>
      </c>
      <c r="G4">
        <v>18.5</v>
      </c>
    </row>
    <row r="5" spans="1:7" x14ac:dyDescent="0.35">
      <c r="B5">
        <v>2021</v>
      </c>
      <c r="C5">
        <v>2021</v>
      </c>
      <c r="D5">
        <v>32563</v>
      </c>
      <c r="E5">
        <v>164384742</v>
      </c>
      <c r="F5">
        <v>19.8</v>
      </c>
      <c r="G5">
        <v>19</v>
      </c>
    </row>
    <row r="6" spans="1:7" x14ac:dyDescent="0.35">
      <c r="B6" t="s">
        <v>211</v>
      </c>
      <c r="C6">
        <v>2022</v>
      </c>
      <c r="D6">
        <v>33360</v>
      </c>
      <c r="E6">
        <v>164384742</v>
      </c>
      <c r="F6">
        <v>20.3</v>
      </c>
      <c r="G6">
        <v>19.399999999999999</v>
      </c>
    </row>
    <row r="7" spans="1:7" x14ac:dyDescent="0.35">
      <c r="B7" t="s">
        <v>210</v>
      </c>
      <c r="C7">
        <v>2023</v>
      </c>
      <c r="D7">
        <v>26503</v>
      </c>
      <c r="E7">
        <v>164384742</v>
      </c>
      <c r="F7">
        <v>16.100000000000001</v>
      </c>
      <c r="G7">
        <v>15.5</v>
      </c>
    </row>
    <row r="8" spans="1:7" x14ac:dyDescent="0.35">
      <c r="A8" t="s">
        <v>7</v>
      </c>
      <c r="D8">
        <v>188260</v>
      </c>
      <c r="E8">
        <v>978196431</v>
      </c>
      <c r="F8">
        <v>19.2</v>
      </c>
      <c r="G8">
        <v>18.2</v>
      </c>
    </row>
    <row r="9" spans="1:7" x14ac:dyDescent="0.35">
      <c r="A9" t="s">
        <v>8</v>
      </c>
    </row>
    <row r="10" spans="1:7" x14ac:dyDescent="0.35">
      <c r="A10" t="s">
        <v>209</v>
      </c>
    </row>
    <row r="11" spans="1:7" x14ac:dyDescent="0.35">
      <c r="A11" t="s">
        <v>10</v>
      </c>
    </row>
    <row r="12" spans="1:7" x14ac:dyDescent="0.35">
      <c r="A12" t="s">
        <v>63</v>
      </c>
    </row>
    <row r="13" spans="1:7" x14ac:dyDescent="0.35">
      <c r="A13" t="s">
        <v>208</v>
      </c>
    </row>
    <row r="14" spans="1:7" x14ac:dyDescent="0.35">
      <c r="A14" t="s">
        <v>12</v>
      </c>
    </row>
    <row r="15" spans="1:7" x14ac:dyDescent="0.35">
      <c r="A15" t="s">
        <v>13</v>
      </c>
    </row>
    <row r="16" spans="1:7" x14ac:dyDescent="0.35">
      <c r="A16" t="s">
        <v>14</v>
      </c>
    </row>
    <row r="17" spans="1:1" x14ac:dyDescent="0.35">
      <c r="A17" t="s">
        <v>15</v>
      </c>
    </row>
    <row r="18" spans="1:1" x14ac:dyDescent="0.35">
      <c r="A18" t="s">
        <v>16</v>
      </c>
    </row>
    <row r="19" spans="1:1" x14ac:dyDescent="0.35">
      <c r="A19" t="s">
        <v>17</v>
      </c>
    </row>
    <row r="20" spans="1:1" x14ac:dyDescent="0.35">
      <c r="A20" t="s">
        <v>18</v>
      </c>
    </row>
    <row r="21" spans="1:1" x14ac:dyDescent="0.35">
      <c r="A21" t="s">
        <v>8</v>
      </c>
    </row>
    <row r="22" spans="1:1" x14ac:dyDescent="0.35">
      <c r="A22" t="s">
        <v>207</v>
      </c>
    </row>
    <row r="23" spans="1:1" x14ac:dyDescent="0.35">
      <c r="A23" t="s">
        <v>8</v>
      </c>
    </row>
    <row r="24" spans="1:1" x14ac:dyDescent="0.35">
      <c r="A24" t="s">
        <v>206</v>
      </c>
    </row>
    <row r="25" spans="1:1" x14ac:dyDescent="0.35">
      <c r="A25" t="s">
        <v>8</v>
      </c>
    </row>
    <row r="26" spans="1:1" x14ac:dyDescent="0.35">
      <c r="A26" t="s">
        <v>205</v>
      </c>
    </row>
    <row r="27" spans="1:1" x14ac:dyDescent="0.35">
      <c r="A27" t="s">
        <v>204</v>
      </c>
    </row>
    <row r="28" spans="1:1" x14ac:dyDescent="0.35">
      <c r="A28" t="s">
        <v>203</v>
      </c>
    </row>
    <row r="29" spans="1:1" x14ac:dyDescent="0.35">
      <c r="A29" t="s">
        <v>202</v>
      </c>
    </row>
    <row r="30" spans="1:1" x14ac:dyDescent="0.35">
      <c r="A30" t="s">
        <v>8</v>
      </c>
    </row>
    <row r="31" spans="1:1" x14ac:dyDescent="0.35">
      <c r="A31" t="s">
        <v>23</v>
      </c>
    </row>
    <row r="32" spans="1:1" x14ac:dyDescent="0.35">
      <c r="A32" t="s">
        <v>201</v>
      </c>
    </row>
    <row r="33" spans="1:1" x14ac:dyDescent="0.35">
      <c r="A33" t="s">
        <v>200</v>
      </c>
    </row>
    <row r="34" spans="1:1" x14ac:dyDescent="0.35">
      <c r="A34" t="s">
        <v>91</v>
      </c>
    </row>
    <row r="35" spans="1:1" x14ac:dyDescent="0.35">
      <c r="A35" t="s">
        <v>199</v>
      </c>
    </row>
    <row r="36" spans="1:1" x14ac:dyDescent="0.35">
      <c r="A36" t="s">
        <v>198</v>
      </c>
    </row>
    <row r="37" spans="1:1" x14ac:dyDescent="0.35">
      <c r="A37" t="s">
        <v>197</v>
      </c>
    </row>
    <row r="38" spans="1:1" x14ac:dyDescent="0.35">
      <c r="A38" t="s">
        <v>196</v>
      </c>
    </row>
    <row r="39" spans="1:1" x14ac:dyDescent="0.35">
      <c r="A39" t="s">
        <v>195</v>
      </c>
    </row>
    <row r="40" spans="1:1" x14ac:dyDescent="0.35">
      <c r="A40" t="s">
        <v>194</v>
      </c>
    </row>
    <row r="41" spans="1:1" x14ac:dyDescent="0.35">
      <c r="A41" t="s">
        <v>193</v>
      </c>
    </row>
    <row r="42" spans="1:1" x14ac:dyDescent="0.35">
      <c r="A42" t="s">
        <v>192</v>
      </c>
    </row>
    <row r="43" spans="1:1" x14ac:dyDescent="0.35">
      <c r="A43" t="s">
        <v>191</v>
      </c>
    </row>
    <row r="44" spans="1:1" x14ac:dyDescent="0.35">
      <c r="A44" t="s">
        <v>190</v>
      </c>
    </row>
    <row r="45" spans="1:1" x14ac:dyDescent="0.35">
      <c r="A45" t="s">
        <v>189</v>
      </c>
    </row>
    <row r="46" spans="1:1" x14ac:dyDescent="0.35">
      <c r="A46" t="s">
        <v>188</v>
      </c>
    </row>
    <row r="47" spans="1:1" x14ac:dyDescent="0.35">
      <c r="A47" t="s">
        <v>187</v>
      </c>
    </row>
    <row r="48" spans="1:1" x14ac:dyDescent="0.35">
      <c r="A48" t="s">
        <v>186</v>
      </c>
    </row>
    <row r="49" spans="1:1" x14ac:dyDescent="0.35">
      <c r="A49" t="s">
        <v>185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31BC72-B6AD-4ED2-B180-36C072A38F7F}">
  <dimension ref="A1:T247"/>
  <sheetViews>
    <sheetView workbookViewId="0">
      <selection activeCell="F22" sqref="F22"/>
    </sheetView>
  </sheetViews>
  <sheetFormatPr defaultRowHeight="14.5" x14ac:dyDescent="0.35"/>
  <sheetData>
    <row r="1" spans="1:20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61</v>
      </c>
      <c r="L1" t="s">
        <v>0</v>
      </c>
      <c r="M1" t="s">
        <v>1</v>
      </c>
      <c r="N1" t="s">
        <v>2</v>
      </c>
      <c r="O1" t="s">
        <v>147</v>
      </c>
      <c r="P1" t="s">
        <v>148</v>
      </c>
      <c r="Q1" t="s">
        <v>3</v>
      </c>
      <c r="R1" t="s">
        <v>4</v>
      </c>
      <c r="S1" t="s">
        <v>5</v>
      </c>
      <c r="T1" t="s">
        <v>140</v>
      </c>
    </row>
    <row r="2" spans="1:20" x14ac:dyDescent="0.35">
      <c r="B2">
        <v>1999</v>
      </c>
      <c r="C2">
        <v>1999</v>
      </c>
      <c r="D2">
        <v>31729</v>
      </c>
      <c r="E2">
        <v>136802873</v>
      </c>
      <c r="F2">
        <v>23.2</v>
      </c>
      <c r="G2">
        <v>31.3</v>
      </c>
      <c r="H2" s="1">
        <v>5.0999999999999997E-2</v>
      </c>
      <c r="M2">
        <v>1999</v>
      </c>
      <c r="N2">
        <v>1999</v>
      </c>
      <c r="O2" t="s">
        <v>126</v>
      </c>
      <c r="P2">
        <v>1</v>
      </c>
      <c r="Q2">
        <v>1</v>
      </c>
      <c r="R2">
        <v>1943639</v>
      </c>
      <c r="S2" t="s">
        <v>149</v>
      </c>
      <c r="T2" s="5" t="str">
        <f>M2&amp;O2</f>
        <v>1999&lt; 1 year</v>
      </c>
    </row>
    <row r="3" spans="1:20" x14ac:dyDescent="0.35">
      <c r="B3">
        <v>2000</v>
      </c>
      <c r="C3">
        <v>2000</v>
      </c>
      <c r="D3">
        <v>31078</v>
      </c>
      <c r="E3">
        <v>138053563</v>
      </c>
      <c r="F3">
        <v>22.5</v>
      </c>
      <c r="G3">
        <v>30.4</v>
      </c>
      <c r="H3" s="1">
        <v>0.05</v>
      </c>
      <c r="M3">
        <v>1999</v>
      </c>
      <c r="N3">
        <v>1999</v>
      </c>
      <c r="O3" t="s">
        <v>150</v>
      </c>
      <c r="P3" t="s">
        <v>151</v>
      </c>
      <c r="Q3">
        <v>1</v>
      </c>
      <c r="R3">
        <v>19815847</v>
      </c>
      <c r="S3" t="s">
        <v>149</v>
      </c>
      <c r="T3" s="5" t="str">
        <f t="shared" ref="T3:T66" si="0">M3&amp;O3</f>
        <v>199915-24 years</v>
      </c>
    </row>
    <row r="4" spans="1:20" x14ac:dyDescent="0.35">
      <c r="B4">
        <v>2001</v>
      </c>
      <c r="C4">
        <v>2001</v>
      </c>
      <c r="D4">
        <v>30719</v>
      </c>
      <c r="E4">
        <v>139891492</v>
      </c>
      <c r="F4">
        <v>22</v>
      </c>
      <c r="G4">
        <v>29.4</v>
      </c>
      <c r="H4" s="1">
        <v>0.05</v>
      </c>
      <c r="M4">
        <v>1999</v>
      </c>
      <c r="N4">
        <v>1999</v>
      </c>
      <c r="O4" t="s">
        <v>108</v>
      </c>
      <c r="P4" t="s">
        <v>109</v>
      </c>
      <c r="Q4">
        <v>2</v>
      </c>
      <c r="R4">
        <v>20233316</v>
      </c>
      <c r="S4" t="s">
        <v>149</v>
      </c>
      <c r="T4" s="5" t="str">
        <f t="shared" si="0"/>
        <v>199925-34 years</v>
      </c>
    </row>
    <row r="5" spans="1:20" x14ac:dyDescent="0.35">
      <c r="B5">
        <v>2002</v>
      </c>
      <c r="C5">
        <v>2002</v>
      </c>
      <c r="D5">
        <v>30446</v>
      </c>
      <c r="E5">
        <v>141230559</v>
      </c>
      <c r="F5">
        <v>21.6</v>
      </c>
      <c r="G5">
        <v>28.6</v>
      </c>
      <c r="H5" s="1">
        <v>4.9000000000000002E-2</v>
      </c>
      <c r="M5">
        <v>1999</v>
      </c>
      <c r="N5">
        <v>1999</v>
      </c>
      <c r="O5" t="s">
        <v>110</v>
      </c>
      <c r="P5" t="s">
        <v>111</v>
      </c>
      <c r="Q5">
        <v>33</v>
      </c>
      <c r="R5">
        <v>22407073</v>
      </c>
      <c r="S5">
        <v>0.1</v>
      </c>
      <c r="T5" s="5" t="str">
        <f t="shared" si="0"/>
        <v>199935-44 years</v>
      </c>
    </row>
    <row r="6" spans="1:20" x14ac:dyDescent="0.35">
      <c r="B6">
        <v>2003</v>
      </c>
      <c r="C6">
        <v>2003</v>
      </c>
      <c r="D6">
        <v>29554</v>
      </c>
      <c r="E6">
        <v>142428897</v>
      </c>
      <c r="F6">
        <v>20.8</v>
      </c>
      <c r="G6">
        <v>27.1</v>
      </c>
      <c r="H6" s="1">
        <v>4.8000000000000001E-2</v>
      </c>
      <c r="M6">
        <v>1999</v>
      </c>
      <c r="N6">
        <v>1999</v>
      </c>
      <c r="O6" t="s">
        <v>113</v>
      </c>
      <c r="P6" t="s">
        <v>114</v>
      </c>
      <c r="Q6">
        <v>374</v>
      </c>
      <c r="R6">
        <v>17945514</v>
      </c>
      <c r="S6">
        <v>2.1</v>
      </c>
      <c r="T6" s="5" t="str">
        <f t="shared" si="0"/>
        <v>199945-54 years</v>
      </c>
    </row>
    <row r="7" spans="1:20" x14ac:dyDescent="0.35">
      <c r="B7">
        <v>2004</v>
      </c>
      <c r="C7">
        <v>2004</v>
      </c>
      <c r="D7">
        <v>29004</v>
      </c>
      <c r="E7">
        <v>143828012</v>
      </c>
      <c r="F7">
        <v>20.2</v>
      </c>
      <c r="G7">
        <v>26.1</v>
      </c>
      <c r="H7" s="1">
        <v>4.7E-2</v>
      </c>
      <c r="M7">
        <v>1999</v>
      </c>
      <c r="N7">
        <v>1999</v>
      </c>
      <c r="O7" t="s">
        <v>115</v>
      </c>
      <c r="P7" t="s">
        <v>116</v>
      </c>
      <c r="Q7">
        <v>1946</v>
      </c>
      <c r="R7">
        <v>11399263</v>
      </c>
      <c r="S7">
        <v>17.100000000000001</v>
      </c>
      <c r="T7" s="5" t="str">
        <f t="shared" si="0"/>
        <v>199955-64 years</v>
      </c>
    </row>
    <row r="8" spans="1:20" x14ac:dyDescent="0.35">
      <c r="B8">
        <v>2005</v>
      </c>
      <c r="C8">
        <v>2005</v>
      </c>
      <c r="D8">
        <v>28905</v>
      </c>
      <c r="E8">
        <v>145197078</v>
      </c>
      <c r="F8">
        <v>19.899999999999999</v>
      </c>
      <c r="G8">
        <v>25.3</v>
      </c>
      <c r="H8" s="1">
        <v>4.7E-2</v>
      </c>
      <c r="M8">
        <v>1999</v>
      </c>
      <c r="N8">
        <v>1999</v>
      </c>
      <c r="O8" t="s">
        <v>117</v>
      </c>
      <c r="P8" t="s">
        <v>118</v>
      </c>
      <c r="Q8">
        <v>7316</v>
      </c>
      <c r="R8">
        <v>8293485</v>
      </c>
      <c r="S8">
        <v>88.2</v>
      </c>
      <c r="T8" s="5" t="str">
        <f t="shared" si="0"/>
        <v>199965-74 years</v>
      </c>
    </row>
    <row r="9" spans="1:20" x14ac:dyDescent="0.35">
      <c r="B9">
        <v>2006</v>
      </c>
      <c r="C9">
        <v>2006</v>
      </c>
      <c r="D9">
        <v>28372</v>
      </c>
      <c r="E9">
        <v>146647265</v>
      </c>
      <c r="F9">
        <v>19.3</v>
      </c>
      <c r="G9">
        <v>24.2</v>
      </c>
      <c r="H9" s="1">
        <v>4.5999999999999999E-2</v>
      </c>
      <c r="M9">
        <v>1999</v>
      </c>
      <c r="N9">
        <v>1999</v>
      </c>
      <c r="O9" t="s">
        <v>119</v>
      </c>
      <c r="P9" t="s">
        <v>120</v>
      </c>
      <c r="Q9">
        <v>13435</v>
      </c>
      <c r="R9">
        <v>4813716</v>
      </c>
      <c r="S9">
        <v>279.10000000000002</v>
      </c>
      <c r="T9" s="5" t="str">
        <f t="shared" si="0"/>
        <v>199975-84 years</v>
      </c>
    </row>
    <row r="10" spans="1:20" x14ac:dyDescent="0.35">
      <c r="B10">
        <v>2007</v>
      </c>
      <c r="C10">
        <v>2007</v>
      </c>
      <c r="D10">
        <v>29093</v>
      </c>
      <c r="E10">
        <v>148064854</v>
      </c>
      <c r="F10">
        <v>19.600000000000001</v>
      </c>
      <c r="G10">
        <v>24.2</v>
      </c>
      <c r="H10" s="1">
        <v>4.7E-2</v>
      </c>
      <c r="M10">
        <v>1999</v>
      </c>
      <c r="N10">
        <v>1999</v>
      </c>
      <c r="O10" t="s">
        <v>121</v>
      </c>
      <c r="P10" t="s">
        <v>122</v>
      </c>
      <c r="Q10">
        <v>8620</v>
      </c>
      <c r="R10">
        <v>1193310</v>
      </c>
      <c r="S10">
        <v>722.4</v>
      </c>
      <c r="T10" s="5" t="str">
        <f t="shared" si="0"/>
        <v>199985+ years</v>
      </c>
    </row>
    <row r="11" spans="1:20" x14ac:dyDescent="0.35">
      <c r="B11">
        <v>2008</v>
      </c>
      <c r="C11">
        <v>2008</v>
      </c>
      <c r="D11">
        <v>28472</v>
      </c>
      <c r="E11">
        <v>149489951</v>
      </c>
      <c r="F11">
        <v>19</v>
      </c>
      <c r="G11">
        <v>23</v>
      </c>
      <c r="H11" s="1">
        <v>4.5999999999999999E-2</v>
      </c>
      <c r="M11">
        <v>1999</v>
      </c>
      <c r="N11">
        <v>1999</v>
      </c>
      <c r="O11" t="s">
        <v>123</v>
      </c>
      <c r="P11" t="s">
        <v>124</v>
      </c>
      <c r="Q11">
        <v>1</v>
      </c>
      <c r="R11" t="s">
        <v>125</v>
      </c>
      <c r="S11" t="s">
        <v>125</v>
      </c>
      <c r="T11" s="5" t="str">
        <f t="shared" si="0"/>
        <v>1999Not Stated</v>
      </c>
    </row>
    <row r="12" spans="1:20" x14ac:dyDescent="0.35">
      <c r="B12">
        <v>2009</v>
      </c>
      <c r="C12">
        <v>2009</v>
      </c>
      <c r="D12">
        <v>28088</v>
      </c>
      <c r="E12">
        <v>150807454</v>
      </c>
      <c r="F12">
        <v>18.600000000000001</v>
      </c>
      <c r="G12">
        <v>22.1</v>
      </c>
      <c r="H12" s="1">
        <v>4.4999999999999998E-2</v>
      </c>
      <c r="M12">
        <v>2000</v>
      </c>
      <c r="N12">
        <v>2000</v>
      </c>
      <c r="O12" t="s">
        <v>108</v>
      </c>
      <c r="P12" t="s">
        <v>109</v>
      </c>
      <c r="Q12">
        <v>1</v>
      </c>
      <c r="R12">
        <v>20120529</v>
      </c>
      <c r="S12" t="s">
        <v>149</v>
      </c>
      <c r="T12" s="5" t="str">
        <f t="shared" si="0"/>
        <v>200025-34 years</v>
      </c>
    </row>
    <row r="13" spans="1:20" x14ac:dyDescent="0.35">
      <c r="B13">
        <v>2010</v>
      </c>
      <c r="C13">
        <v>2010</v>
      </c>
      <c r="D13">
        <v>28561</v>
      </c>
      <c r="E13">
        <v>151781326</v>
      </c>
      <c r="F13">
        <v>18.8</v>
      </c>
      <c r="G13">
        <v>21.9</v>
      </c>
      <c r="H13" s="1">
        <v>4.5999999999999999E-2</v>
      </c>
      <c r="M13">
        <v>2000</v>
      </c>
      <c r="N13">
        <v>2000</v>
      </c>
      <c r="O13" t="s">
        <v>110</v>
      </c>
      <c r="P13" t="s">
        <v>111</v>
      </c>
      <c r="Q13">
        <v>25</v>
      </c>
      <c r="R13">
        <v>22447798</v>
      </c>
      <c r="S13">
        <v>0.1</v>
      </c>
      <c r="T13" s="5" t="str">
        <f t="shared" si="0"/>
        <v>200035-44 years</v>
      </c>
    </row>
    <row r="14" spans="1:20" x14ac:dyDescent="0.35">
      <c r="B14">
        <v>2011</v>
      </c>
      <c r="C14">
        <v>2011</v>
      </c>
      <c r="D14">
        <v>27970</v>
      </c>
      <c r="E14">
        <v>153290819</v>
      </c>
      <c r="F14">
        <v>18.2</v>
      </c>
      <c r="G14">
        <v>20.7</v>
      </c>
      <c r="H14" s="1">
        <v>4.4999999999999998E-2</v>
      </c>
      <c r="M14">
        <v>2000</v>
      </c>
      <c r="N14">
        <v>2000</v>
      </c>
      <c r="O14" t="s">
        <v>113</v>
      </c>
      <c r="P14" t="s">
        <v>114</v>
      </c>
      <c r="Q14">
        <v>371</v>
      </c>
      <c r="R14">
        <v>18497230</v>
      </c>
      <c r="S14">
        <v>2</v>
      </c>
      <c r="T14" s="5" t="str">
        <f t="shared" si="0"/>
        <v>200045-54 years</v>
      </c>
    </row>
    <row r="15" spans="1:20" x14ac:dyDescent="0.35">
      <c r="B15">
        <v>2012</v>
      </c>
      <c r="C15">
        <v>2012</v>
      </c>
      <c r="D15">
        <v>27245</v>
      </c>
      <c r="E15">
        <v>154492067</v>
      </c>
      <c r="F15">
        <v>17.600000000000001</v>
      </c>
      <c r="G15">
        <v>19.5</v>
      </c>
      <c r="H15" s="1">
        <v>4.3999999999999997E-2</v>
      </c>
      <c r="M15">
        <v>2000</v>
      </c>
      <c r="N15">
        <v>2000</v>
      </c>
      <c r="O15" t="s">
        <v>115</v>
      </c>
      <c r="P15" t="s">
        <v>116</v>
      </c>
      <c r="Q15">
        <v>1929</v>
      </c>
      <c r="R15">
        <v>11645356</v>
      </c>
      <c r="S15">
        <v>16.600000000000001</v>
      </c>
      <c r="T15" s="5" t="str">
        <f t="shared" si="0"/>
        <v>200055-64 years</v>
      </c>
    </row>
    <row r="16" spans="1:20" x14ac:dyDescent="0.35">
      <c r="B16">
        <v>2013</v>
      </c>
      <c r="C16">
        <v>2013</v>
      </c>
      <c r="D16">
        <v>27682</v>
      </c>
      <c r="E16">
        <v>155651602</v>
      </c>
      <c r="F16">
        <v>17.8</v>
      </c>
      <c r="G16">
        <v>19.2</v>
      </c>
      <c r="H16" s="1">
        <v>4.4999999999999998E-2</v>
      </c>
      <c r="M16">
        <v>2000</v>
      </c>
      <c r="N16">
        <v>2000</v>
      </c>
      <c r="O16" t="s">
        <v>117</v>
      </c>
      <c r="P16" t="s">
        <v>118</v>
      </c>
      <c r="Q16">
        <v>6808</v>
      </c>
      <c r="R16">
        <v>8303274</v>
      </c>
      <c r="S16">
        <v>82</v>
      </c>
      <c r="T16" s="5" t="str">
        <f t="shared" si="0"/>
        <v>200065-74 years</v>
      </c>
    </row>
    <row r="17" spans="1:20" x14ac:dyDescent="0.35">
      <c r="B17">
        <v>2014</v>
      </c>
      <c r="C17">
        <v>2014</v>
      </c>
      <c r="D17">
        <v>28344</v>
      </c>
      <c r="E17">
        <v>156936487</v>
      </c>
      <c r="F17">
        <v>18.100000000000001</v>
      </c>
      <c r="G17">
        <v>19</v>
      </c>
      <c r="H17" s="1">
        <v>4.5999999999999999E-2</v>
      </c>
      <c r="M17">
        <v>2000</v>
      </c>
      <c r="N17">
        <v>2000</v>
      </c>
      <c r="O17" t="s">
        <v>119</v>
      </c>
      <c r="P17" t="s">
        <v>120</v>
      </c>
      <c r="Q17">
        <v>13071</v>
      </c>
      <c r="R17">
        <v>4879353</v>
      </c>
      <c r="S17">
        <v>267.89999999999998</v>
      </c>
      <c r="T17" s="5" t="str">
        <f t="shared" si="0"/>
        <v>200075-84 years</v>
      </c>
    </row>
    <row r="18" spans="1:20" x14ac:dyDescent="0.35">
      <c r="B18">
        <v>2015</v>
      </c>
      <c r="C18">
        <v>2015</v>
      </c>
      <c r="D18">
        <v>28848</v>
      </c>
      <c r="E18">
        <v>158229297</v>
      </c>
      <c r="F18">
        <v>18.2</v>
      </c>
      <c r="G18">
        <v>18.8</v>
      </c>
      <c r="H18" s="1">
        <v>4.7E-2</v>
      </c>
      <c r="M18">
        <v>2000</v>
      </c>
      <c r="N18">
        <v>2000</v>
      </c>
      <c r="O18" t="s">
        <v>121</v>
      </c>
      <c r="P18" t="s">
        <v>122</v>
      </c>
      <c r="Q18">
        <v>8873</v>
      </c>
      <c r="R18">
        <v>1226998</v>
      </c>
      <c r="S18">
        <v>723.1</v>
      </c>
      <c r="T18" s="5" t="str">
        <f t="shared" si="0"/>
        <v>200085+ years</v>
      </c>
    </row>
    <row r="19" spans="1:20" x14ac:dyDescent="0.35">
      <c r="B19">
        <v>2016</v>
      </c>
      <c r="C19">
        <v>2016</v>
      </c>
      <c r="D19">
        <v>30370</v>
      </c>
      <c r="E19">
        <v>159078923</v>
      </c>
      <c r="F19">
        <v>19.100000000000001</v>
      </c>
      <c r="G19">
        <v>19.3</v>
      </c>
      <c r="H19" s="1">
        <v>4.9000000000000002E-2</v>
      </c>
      <c r="M19">
        <v>2001</v>
      </c>
      <c r="N19">
        <v>2001</v>
      </c>
      <c r="O19" t="s">
        <v>150</v>
      </c>
      <c r="P19" t="s">
        <v>151</v>
      </c>
      <c r="Q19">
        <v>1</v>
      </c>
      <c r="R19">
        <v>20627723</v>
      </c>
      <c r="S19" t="s">
        <v>149</v>
      </c>
      <c r="T19" s="5" t="str">
        <f t="shared" si="0"/>
        <v>200115-24 years</v>
      </c>
    </row>
    <row r="20" spans="1:20" x14ac:dyDescent="0.35">
      <c r="B20">
        <v>2017</v>
      </c>
      <c r="C20">
        <v>2017</v>
      </c>
      <c r="D20">
        <v>30488</v>
      </c>
      <c r="E20">
        <v>160408119</v>
      </c>
      <c r="F20">
        <v>19</v>
      </c>
      <c r="G20">
        <v>18.7</v>
      </c>
      <c r="H20" s="1">
        <v>4.9000000000000002E-2</v>
      </c>
      <c r="M20">
        <v>2001</v>
      </c>
      <c r="N20">
        <v>2001</v>
      </c>
      <c r="O20" t="s">
        <v>108</v>
      </c>
      <c r="P20" t="s">
        <v>109</v>
      </c>
      <c r="Q20">
        <v>1</v>
      </c>
      <c r="R20">
        <v>19904479</v>
      </c>
      <c r="S20" t="s">
        <v>149</v>
      </c>
      <c r="T20" s="5" t="str">
        <f t="shared" si="0"/>
        <v>200125-34 years</v>
      </c>
    </row>
    <row r="21" spans="1:20" x14ac:dyDescent="0.35">
      <c r="B21">
        <v>2018</v>
      </c>
      <c r="C21">
        <v>2018</v>
      </c>
      <c r="D21">
        <v>31489</v>
      </c>
      <c r="E21">
        <v>161128679</v>
      </c>
      <c r="F21">
        <v>19.5</v>
      </c>
      <c r="G21">
        <v>18.8</v>
      </c>
      <c r="H21" s="1">
        <v>5.0999999999999997E-2</v>
      </c>
      <c r="M21">
        <v>2001</v>
      </c>
      <c r="N21">
        <v>2001</v>
      </c>
      <c r="O21" t="s">
        <v>110</v>
      </c>
      <c r="P21" t="s">
        <v>111</v>
      </c>
      <c r="Q21">
        <v>30</v>
      </c>
      <c r="R21">
        <v>22409323</v>
      </c>
      <c r="S21">
        <v>0.1</v>
      </c>
      <c r="T21" s="5" t="str">
        <f t="shared" si="0"/>
        <v>200135-44 years</v>
      </c>
    </row>
    <row r="22" spans="1:20" x14ac:dyDescent="0.35">
      <c r="B22">
        <v>2019</v>
      </c>
      <c r="C22">
        <v>2019</v>
      </c>
      <c r="D22">
        <v>31638</v>
      </c>
      <c r="E22">
        <v>161657324</v>
      </c>
      <c r="F22">
        <v>19.600000000000001</v>
      </c>
      <c r="G22">
        <v>18.3</v>
      </c>
      <c r="H22" s="1">
        <v>5.0999999999999997E-2</v>
      </c>
      <c r="M22">
        <v>2001</v>
      </c>
      <c r="N22">
        <v>2001</v>
      </c>
      <c r="O22" t="s">
        <v>113</v>
      </c>
      <c r="P22" t="s">
        <v>114</v>
      </c>
      <c r="Q22">
        <v>412</v>
      </c>
      <c r="R22">
        <v>19339187</v>
      </c>
      <c r="S22">
        <v>2.1</v>
      </c>
      <c r="T22" s="5" t="str">
        <f t="shared" si="0"/>
        <v>200145-54 years</v>
      </c>
    </row>
    <row r="23" spans="1:20" x14ac:dyDescent="0.35">
      <c r="A23" t="s">
        <v>7</v>
      </c>
      <c r="D23">
        <v>618095</v>
      </c>
      <c r="E23">
        <v>3155096641</v>
      </c>
      <c r="F23">
        <v>19.600000000000001</v>
      </c>
      <c r="G23">
        <v>22.5</v>
      </c>
      <c r="H23" s="1">
        <v>1</v>
      </c>
      <c r="M23">
        <v>2001</v>
      </c>
      <c r="N23">
        <v>2001</v>
      </c>
      <c r="O23" t="s">
        <v>115</v>
      </c>
      <c r="P23" t="s">
        <v>116</v>
      </c>
      <c r="Q23">
        <v>1907</v>
      </c>
      <c r="R23">
        <v>12061729</v>
      </c>
      <c r="S23">
        <v>15.8</v>
      </c>
      <c r="T23" s="5" t="str">
        <f t="shared" si="0"/>
        <v>200155-64 years</v>
      </c>
    </row>
    <row r="24" spans="1:20" x14ac:dyDescent="0.35">
      <c r="A24" t="s">
        <v>8</v>
      </c>
      <c r="M24">
        <v>2001</v>
      </c>
      <c r="N24">
        <v>2001</v>
      </c>
      <c r="O24" t="s">
        <v>117</v>
      </c>
      <c r="P24" t="s">
        <v>118</v>
      </c>
      <c r="Q24">
        <v>6543</v>
      </c>
      <c r="R24">
        <v>8341053</v>
      </c>
      <c r="S24">
        <v>78.400000000000006</v>
      </c>
      <c r="T24" s="5" t="str">
        <f t="shared" si="0"/>
        <v>200165-74 years</v>
      </c>
    </row>
    <row r="25" spans="1:20" x14ac:dyDescent="0.35">
      <c r="A25" t="s">
        <v>9</v>
      </c>
      <c r="M25">
        <v>2001</v>
      </c>
      <c r="N25">
        <v>2001</v>
      </c>
      <c r="O25" t="s">
        <v>119</v>
      </c>
      <c r="P25" t="s">
        <v>120</v>
      </c>
      <c r="Q25">
        <v>12976</v>
      </c>
      <c r="R25">
        <v>5003885</v>
      </c>
      <c r="S25">
        <v>259.3</v>
      </c>
      <c r="T25" s="5" t="str">
        <f t="shared" si="0"/>
        <v>200175-84 years</v>
      </c>
    </row>
    <row r="26" spans="1:20" x14ac:dyDescent="0.35">
      <c r="A26" t="s">
        <v>10</v>
      </c>
      <c r="M26">
        <v>2001</v>
      </c>
      <c r="N26">
        <v>2001</v>
      </c>
      <c r="O26" t="s">
        <v>121</v>
      </c>
      <c r="P26" t="s">
        <v>122</v>
      </c>
      <c r="Q26">
        <v>8849</v>
      </c>
      <c r="R26">
        <v>1261064</v>
      </c>
      <c r="S26">
        <v>701.7</v>
      </c>
      <c r="T26" s="5" t="str">
        <f t="shared" si="0"/>
        <v>200185+ years</v>
      </c>
    </row>
    <row r="27" spans="1:20" x14ac:dyDescent="0.35">
      <c r="A27" t="s">
        <v>63</v>
      </c>
      <c r="M27">
        <v>2002</v>
      </c>
      <c r="N27">
        <v>2002</v>
      </c>
      <c r="O27" t="s">
        <v>150</v>
      </c>
      <c r="P27" t="s">
        <v>151</v>
      </c>
      <c r="Q27">
        <v>1</v>
      </c>
      <c r="R27">
        <v>20956011</v>
      </c>
      <c r="S27" t="s">
        <v>149</v>
      </c>
      <c r="T27" s="5" t="str">
        <f t="shared" si="0"/>
        <v>200215-24 years</v>
      </c>
    </row>
    <row r="28" spans="1:20" x14ac:dyDescent="0.35">
      <c r="A28" t="s">
        <v>11</v>
      </c>
      <c r="M28">
        <v>2002</v>
      </c>
      <c r="N28">
        <v>2002</v>
      </c>
      <c r="O28" t="s">
        <v>108</v>
      </c>
      <c r="P28" t="s">
        <v>109</v>
      </c>
      <c r="Q28">
        <v>1</v>
      </c>
      <c r="R28">
        <v>19830867</v>
      </c>
      <c r="S28" t="s">
        <v>149</v>
      </c>
      <c r="T28" s="5" t="str">
        <f t="shared" si="0"/>
        <v>200225-34 years</v>
      </c>
    </row>
    <row r="29" spans="1:20" x14ac:dyDescent="0.35">
      <c r="A29" t="s">
        <v>12</v>
      </c>
      <c r="M29">
        <v>2002</v>
      </c>
      <c r="N29">
        <v>2002</v>
      </c>
      <c r="O29" t="s">
        <v>110</v>
      </c>
      <c r="P29" t="s">
        <v>111</v>
      </c>
      <c r="Q29">
        <v>32</v>
      </c>
      <c r="R29">
        <v>22201194</v>
      </c>
      <c r="S29">
        <v>0.1</v>
      </c>
      <c r="T29" s="5" t="str">
        <f t="shared" si="0"/>
        <v>200235-44 years</v>
      </c>
    </row>
    <row r="30" spans="1:20" x14ac:dyDescent="0.35">
      <c r="A30" t="s">
        <v>13</v>
      </c>
      <c r="M30">
        <v>2002</v>
      </c>
      <c r="N30">
        <v>2002</v>
      </c>
      <c r="O30" t="s">
        <v>113</v>
      </c>
      <c r="P30" t="s">
        <v>114</v>
      </c>
      <c r="Q30">
        <v>382</v>
      </c>
      <c r="R30">
        <v>19634591</v>
      </c>
      <c r="S30">
        <v>1.9</v>
      </c>
      <c r="T30" s="5" t="str">
        <f t="shared" si="0"/>
        <v>200245-54 years</v>
      </c>
    </row>
    <row r="31" spans="1:20" x14ac:dyDescent="0.35">
      <c r="A31" t="s">
        <v>14</v>
      </c>
      <c r="M31">
        <v>2002</v>
      </c>
      <c r="N31">
        <v>2002</v>
      </c>
      <c r="O31" t="s">
        <v>115</v>
      </c>
      <c r="P31" t="s">
        <v>116</v>
      </c>
      <c r="Q31">
        <v>2020</v>
      </c>
      <c r="R31">
        <v>12849674</v>
      </c>
      <c r="S31">
        <v>15.7</v>
      </c>
      <c r="T31" s="5" t="str">
        <f t="shared" si="0"/>
        <v>200255-64 years</v>
      </c>
    </row>
    <row r="32" spans="1:20" x14ac:dyDescent="0.35">
      <c r="A32" t="s">
        <v>15</v>
      </c>
      <c r="M32">
        <v>2002</v>
      </c>
      <c r="N32">
        <v>2002</v>
      </c>
      <c r="O32" t="s">
        <v>117</v>
      </c>
      <c r="P32" t="s">
        <v>118</v>
      </c>
      <c r="Q32">
        <v>6300</v>
      </c>
      <c r="R32">
        <v>8371877</v>
      </c>
      <c r="S32">
        <v>75.3</v>
      </c>
      <c r="T32" s="5" t="str">
        <f t="shared" si="0"/>
        <v>200265-74 years</v>
      </c>
    </row>
    <row r="33" spans="1:20" x14ac:dyDescent="0.35">
      <c r="A33" t="s">
        <v>16</v>
      </c>
      <c r="M33">
        <v>2002</v>
      </c>
      <c r="N33">
        <v>2002</v>
      </c>
      <c r="O33" t="s">
        <v>119</v>
      </c>
      <c r="P33" t="s">
        <v>120</v>
      </c>
      <c r="Q33">
        <v>12753</v>
      </c>
      <c r="R33">
        <v>5100760</v>
      </c>
      <c r="S33">
        <v>250</v>
      </c>
      <c r="T33" s="5" t="str">
        <f t="shared" si="0"/>
        <v>200275-84 years</v>
      </c>
    </row>
    <row r="34" spans="1:20" x14ac:dyDescent="0.35">
      <c r="A34" t="s">
        <v>17</v>
      </c>
      <c r="M34">
        <v>2002</v>
      </c>
      <c r="N34">
        <v>2002</v>
      </c>
      <c r="O34" t="s">
        <v>121</v>
      </c>
      <c r="P34" t="s">
        <v>122</v>
      </c>
      <c r="Q34">
        <v>8957</v>
      </c>
      <c r="R34">
        <v>1291362</v>
      </c>
      <c r="S34">
        <v>693.6</v>
      </c>
      <c r="T34" s="5" t="str">
        <f t="shared" si="0"/>
        <v>200285+ years</v>
      </c>
    </row>
    <row r="35" spans="1:20" x14ac:dyDescent="0.35">
      <c r="A35" t="s">
        <v>18</v>
      </c>
      <c r="M35">
        <v>2003</v>
      </c>
      <c r="N35">
        <v>2003</v>
      </c>
      <c r="O35" t="s">
        <v>152</v>
      </c>
      <c r="P35" s="4">
        <v>44330</v>
      </c>
      <c r="Q35">
        <v>1</v>
      </c>
      <c r="R35">
        <v>21010082</v>
      </c>
      <c r="S35" t="s">
        <v>149</v>
      </c>
      <c r="T35" s="5" t="str">
        <f t="shared" si="0"/>
        <v>20035-14 years</v>
      </c>
    </row>
    <row r="36" spans="1:20" x14ac:dyDescent="0.35">
      <c r="A36" t="s">
        <v>8</v>
      </c>
      <c r="M36">
        <v>2003</v>
      </c>
      <c r="N36">
        <v>2003</v>
      </c>
      <c r="O36" t="s">
        <v>150</v>
      </c>
      <c r="P36" t="s">
        <v>151</v>
      </c>
      <c r="Q36">
        <v>1</v>
      </c>
      <c r="R36">
        <v>21208564</v>
      </c>
      <c r="S36" t="s">
        <v>149</v>
      </c>
      <c r="T36" s="5" t="str">
        <f t="shared" si="0"/>
        <v>200315-24 years</v>
      </c>
    </row>
    <row r="37" spans="1:20" x14ac:dyDescent="0.35">
      <c r="A37" t="s">
        <v>19</v>
      </c>
      <c r="M37">
        <v>2003</v>
      </c>
      <c r="N37">
        <v>2003</v>
      </c>
      <c r="O37" t="s">
        <v>108</v>
      </c>
      <c r="P37" t="s">
        <v>109</v>
      </c>
      <c r="Q37">
        <v>1</v>
      </c>
      <c r="R37">
        <v>19742873</v>
      </c>
      <c r="S37" t="s">
        <v>149</v>
      </c>
      <c r="T37" s="5" t="str">
        <f t="shared" si="0"/>
        <v>200325-34 years</v>
      </c>
    </row>
    <row r="38" spans="1:20" x14ac:dyDescent="0.35">
      <c r="A38" t="s">
        <v>8</v>
      </c>
      <c r="M38">
        <v>2003</v>
      </c>
      <c r="N38">
        <v>2003</v>
      </c>
      <c r="O38" t="s">
        <v>110</v>
      </c>
      <c r="P38" t="s">
        <v>111</v>
      </c>
      <c r="Q38">
        <v>25</v>
      </c>
      <c r="R38">
        <v>21947503</v>
      </c>
      <c r="S38">
        <v>0.1</v>
      </c>
      <c r="T38" s="5" t="str">
        <f t="shared" si="0"/>
        <v>200335-44 years</v>
      </c>
    </row>
    <row r="39" spans="1:20" x14ac:dyDescent="0.35">
      <c r="A39" t="s">
        <v>81</v>
      </c>
      <c r="M39">
        <v>2003</v>
      </c>
      <c r="N39">
        <v>2003</v>
      </c>
      <c r="O39" t="s">
        <v>113</v>
      </c>
      <c r="P39" t="s">
        <v>114</v>
      </c>
      <c r="Q39">
        <v>418</v>
      </c>
      <c r="R39">
        <v>20043035</v>
      </c>
      <c r="S39">
        <v>2.1</v>
      </c>
      <c r="T39" s="5" t="str">
        <f t="shared" si="0"/>
        <v>200345-54 years</v>
      </c>
    </row>
    <row r="40" spans="1:20" x14ac:dyDescent="0.35">
      <c r="A40" t="s">
        <v>8</v>
      </c>
      <c r="M40">
        <v>2003</v>
      </c>
      <c r="N40">
        <v>2003</v>
      </c>
      <c r="O40" t="s">
        <v>115</v>
      </c>
      <c r="P40" t="s">
        <v>116</v>
      </c>
      <c r="Q40">
        <v>2074</v>
      </c>
      <c r="R40">
        <v>13489526</v>
      </c>
      <c r="S40">
        <v>15.4</v>
      </c>
      <c r="T40" s="5" t="str">
        <f t="shared" si="0"/>
        <v>200355-64 years</v>
      </c>
    </row>
    <row r="41" spans="1:20" x14ac:dyDescent="0.35">
      <c r="A41" t="s">
        <v>20</v>
      </c>
      <c r="M41">
        <v>2003</v>
      </c>
      <c r="N41">
        <v>2003</v>
      </c>
      <c r="O41" t="s">
        <v>117</v>
      </c>
      <c r="P41" t="s">
        <v>118</v>
      </c>
      <c r="Q41">
        <v>6033</v>
      </c>
      <c r="R41">
        <v>8452713</v>
      </c>
      <c r="S41">
        <v>71.400000000000006</v>
      </c>
      <c r="T41" s="5" t="str">
        <f t="shared" si="0"/>
        <v>200365-74 years</v>
      </c>
    </row>
    <row r="42" spans="1:20" x14ac:dyDescent="0.35">
      <c r="A42" t="s">
        <v>21</v>
      </c>
      <c r="M42">
        <v>2003</v>
      </c>
      <c r="N42">
        <v>2003</v>
      </c>
      <c r="O42" t="s">
        <v>119</v>
      </c>
      <c r="P42" t="s">
        <v>120</v>
      </c>
      <c r="Q42">
        <v>12284</v>
      </c>
      <c r="R42">
        <v>5183281</v>
      </c>
      <c r="S42">
        <v>237</v>
      </c>
      <c r="T42" s="5" t="str">
        <f t="shared" si="0"/>
        <v>200375-84 years</v>
      </c>
    </row>
    <row r="43" spans="1:20" x14ac:dyDescent="0.35">
      <c r="A43" t="s">
        <v>22</v>
      </c>
      <c r="M43">
        <v>2003</v>
      </c>
      <c r="N43">
        <v>2003</v>
      </c>
      <c r="O43" t="s">
        <v>121</v>
      </c>
      <c r="P43" t="s">
        <v>122</v>
      </c>
      <c r="Q43">
        <v>8717</v>
      </c>
      <c r="R43">
        <v>1338201</v>
      </c>
      <c r="S43">
        <v>651.4</v>
      </c>
      <c r="T43" s="5" t="str">
        <f t="shared" si="0"/>
        <v>200385+ years</v>
      </c>
    </row>
    <row r="44" spans="1:20" x14ac:dyDescent="0.35">
      <c r="A44" t="s">
        <v>82</v>
      </c>
      <c r="M44">
        <v>2004</v>
      </c>
      <c r="N44">
        <v>2004</v>
      </c>
      <c r="O44" t="s">
        <v>100</v>
      </c>
      <c r="P44" s="4">
        <v>44200</v>
      </c>
      <c r="Q44">
        <v>1</v>
      </c>
      <c r="R44">
        <v>8058452</v>
      </c>
      <c r="S44" t="s">
        <v>149</v>
      </c>
      <c r="T44" s="5" t="str">
        <f t="shared" si="0"/>
        <v>20041-4 years</v>
      </c>
    </row>
    <row r="45" spans="1:20" x14ac:dyDescent="0.35">
      <c r="A45" t="s">
        <v>8</v>
      </c>
      <c r="M45">
        <v>2004</v>
      </c>
      <c r="N45">
        <v>2004</v>
      </c>
      <c r="O45" t="s">
        <v>152</v>
      </c>
      <c r="P45" s="4">
        <v>44330</v>
      </c>
      <c r="Q45">
        <v>1</v>
      </c>
      <c r="R45">
        <v>20918980</v>
      </c>
      <c r="S45" t="s">
        <v>149</v>
      </c>
      <c r="T45" s="5" t="str">
        <f t="shared" si="0"/>
        <v>20045-14 years</v>
      </c>
    </row>
    <row r="46" spans="1:20" x14ac:dyDescent="0.35">
      <c r="A46" t="s">
        <v>23</v>
      </c>
      <c r="M46">
        <v>2004</v>
      </c>
      <c r="N46">
        <v>2004</v>
      </c>
      <c r="O46" t="s">
        <v>150</v>
      </c>
      <c r="P46" t="s">
        <v>151</v>
      </c>
      <c r="Q46">
        <v>1</v>
      </c>
      <c r="R46">
        <v>21514678</v>
      </c>
      <c r="S46" t="s">
        <v>149</v>
      </c>
      <c r="T46" s="5" t="str">
        <f t="shared" si="0"/>
        <v>200415-24 years</v>
      </c>
    </row>
    <row r="47" spans="1:20" x14ac:dyDescent="0.35">
      <c r="A47" t="s">
        <v>24</v>
      </c>
      <c r="M47">
        <v>2004</v>
      </c>
      <c r="N47">
        <v>2004</v>
      </c>
      <c r="O47" t="s">
        <v>108</v>
      </c>
      <c r="P47" t="s">
        <v>109</v>
      </c>
      <c r="Q47">
        <v>2</v>
      </c>
      <c r="R47">
        <v>19746331</v>
      </c>
      <c r="S47" t="s">
        <v>149</v>
      </c>
      <c r="T47" s="5" t="str">
        <f t="shared" si="0"/>
        <v>200425-34 years</v>
      </c>
    </row>
    <row r="48" spans="1:20" x14ac:dyDescent="0.35">
      <c r="A48" t="s">
        <v>25</v>
      </c>
      <c r="M48">
        <v>2004</v>
      </c>
      <c r="N48">
        <v>2004</v>
      </c>
      <c r="O48" t="s">
        <v>110</v>
      </c>
      <c r="P48" t="s">
        <v>111</v>
      </c>
      <c r="Q48">
        <v>23</v>
      </c>
      <c r="R48">
        <v>21784541</v>
      </c>
      <c r="S48">
        <v>0.1</v>
      </c>
      <c r="T48" s="5" t="str">
        <f t="shared" si="0"/>
        <v>200435-44 years</v>
      </c>
    </row>
    <row r="49" spans="1:20" x14ac:dyDescent="0.35">
      <c r="A49" t="s">
        <v>26</v>
      </c>
      <c r="M49">
        <v>2004</v>
      </c>
      <c r="N49">
        <v>2004</v>
      </c>
      <c r="O49" t="s">
        <v>113</v>
      </c>
      <c r="P49" t="s">
        <v>114</v>
      </c>
      <c r="Q49">
        <v>434</v>
      </c>
      <c r="R49">
        <v>20445801</v>
      </c>
      <c r="S49">
        <v>2.1</v>
      </c>
      <c r="T49" s="5" t="str">
        <f t="shared" si="0"/>
        <v>200445-54 years</v>
      </c>
    </row>
    <row r="50" spans="1:20" x14ac:dyDescent="0.35">
      <c r="A50" t="s">
        <v>27</v>
      </c>
      <c r="M50">
        <v>2004</v>
      </c>
      <c r="N50">
        <v>2004</v>
      </c>
      <c r="O50" t="s">
        <v>115</v>
      </c>
      <c r="P50" t="s">
        <v>116</v>
      </c>
      <c r="Q50">
        <v>2044</v>
      </c>
      <c r="R50">
        <v>14119557</v>
      </c>
      <c r="S50">
        <v>14.5</v>
      </c>
      <c r="T50" s="5" t="str">
        <f t="shared" si="0"/>
        <v>200455-64 years</v>
      </c>
    </row>
    <row r="51" spans="1:20" x14ac:dyDescent="0.35">
      <c r="A51" t="s">
        <v>28</v>
      </c>
      <c r="M51">
        <v>2004</v>
      </c>
      <c r="N51">
        <v>2004</v>
      </c>
      <c r="O51" t="s">
        <v>117</v>
      </c>
      <c r="P51" t="s">
        <v>118</v>
      </c>
      <c r="Q51">
        <v>5711</v>
      </c>
      <c r="R51">
        <v>8557170</v>
      </c>
      <c r="S51">
        <v>66.7</v>
      </c>
      <c r="T51" s="5" t="str">
        <f t="shared" si="0"/>
        <v>200465-74 years</v>
      </c>
    </row>
    <row r="52" spans="1:20" x14ac:dyDescent="0.35">
      <c r="A52" t="s">
        <v>29</v>
      </c>
      <c r="M52">
        <v>2004</v>
      </c>
      <c r="N52">
        <v>2004</v>
      </c>
      <c r="O52" t="s">
        <v>119</v>
      </c>
      <c r="P52" t="s">
        <v>120</v>
      </c>
      <c r="Q52">
        <v>11993</v>
      </c>
      <c r="R52">
        <v>5251161</v>
      </c>
      <c r="S52">
        <v>228.4</v>
      </c>
      <c r="T52" s="5" t="str">
        <f t="shared" si="0"/>
        <v>200475-84 years</v>
      </c>
    </row>
    <row r="53" spans="1:20" x14ac:dyDescent="0.35">
      <c r="A53" t="s">
        <v>30</v>
      </c>
      <c r="M53">
        <v>2004</v>
      </c>
      <c r="N53">
        <v>2004</v>
      </c>
      <c r="O53" t="s">
        <v>121</v>
      </c>
      <c r="P53" t="s">
        <v>122</v>
      </c>
      <c r="Q53">
        <v>8792</v>
      </c>
      <c r="R53">
        <v>1379299</v>
      </c>
      <c r="S53">
        <v>637.4</v>
      </c>
      <c r="T53" s="5" t="str">
        <f t="shared" si="0"/>
        <v>200485+ years</v>
      </c>
    </row>
    <row r="54" spans="1:20" x14ac:dyDescent="0.35">
      <c r="A54" t="s">
        <v>31</v>
      </c>
      <c r="M54">
        <v>2004</v>
      </c>
      <c r="N54">
        <v>2004</v>
      </c>
      <c r="O54" t="s">
        <v>123</v>
      </c>
      <c r="P54" t="s">
        <v>124</v>
      </c>
      <c r="Q54">
        <v>2</v>
      </c>
      <c r="R54" t="s">
        <v>125</v>
      </c>
      <c r="S54" t="s">
        <v>125</v>
      </c>
      <c r="T54" s="5" t="str">
        <f t="shared" si="0"/>
        <v>2004Not Stated</v>
      </c>
    </row>
    <row r="55" spans="1:20" x14ac:dyDescent="0.35">
      <c r="A55" t="s">
        <v>32</v>
      </c>
      <c r="M55">
        <v>2005</v>
      </c>
      <c r="N55">
        <v>2005</v>
      </c>
      <c r="O55" t="s">
        <v>100</v>
      </c>
      <c r="P55" s="4">
        <v>44200</v>
      </c>
      <c r="Q55">
        <v>1</v>
      </c>
      <c r="R55">
        <v>8127884</v>
      </c>
      <c r="S55" t="s">
        <v>149</v>
      </c>
      <c r="T55" s="5" t="str">
        <f t="shared" si="0"/>
        <v>20051-4 years</v>
      </c>
    </row>
    <row r="56" spans="1:20" x14ac:dyDescent="0.35">
      <c r="A56" t="s">
        <v>33</v>
      </c>
      <c r="M56">
        <v>2005</v>
      </c>
      <c r="N56">
        <v>2005</v>
      </c>
      <c r="O56" t="s">
        <v>150</v>
      </c>
      <c r="P56" t="s">
        <v>151</v>
      </c>
      <c r="Q56">
        <v>1</v>
      </c>
      <c r="R56">
        <v>21788574</v>
      </c>
      <c r="S56" t="s">
        <v>149</v>
      </c>
      <c r="T56" s="5" t="str">
        <f t="shared" si="0"/>
        <v>200515-24 years</v>
      </c>
    </row>
    <row r="57" spans="1:20" x14ac:dyDescent="0.35">
      <c r="A57" t="s">
        <v>34</v>
      </c>
      <c r="M57">
        <v>2005</v>
      </c>
      <c r="N57">
        <v>2005</v>
      </c>
      <c r="O57" t="s">
        <v>108</v>
      </c>
      <c r="P57" t="s">
        <v>109</v>
      </c>
      <c r="Q57">
        <v>3</v>
      </c>
      <c r="R57">
        <v>19710949</v>
      </c>
      <c r="S57" t="s">
        <v>149</v>
      </c>
      <c r="T57" s="5" t="str">
        <f t="shared" si="0"/>
        <v>200525-34 years</v>
      </c>
    </row>
    <row r="58" spans="1:20" x14ac:dyDescent="0.35">
      <c r="A58" t="s">
        <v>35</v>
      </c>
      <c r="M58">
        <v>2005</v>
      </c>
      <c r="N58">
        <v>2005</v>
      </c>
      <c r="O58" t="s">
        <v>110</v>
      </c>
      <c r="P58" t="s">
        <v>111</v>
      </c>
      <c r="Q58">
        <v>24</v>
      </c>
      <c r="R58">
        <v>21640195</v>
      </c>
      <c r="S58">
        <v>0.1</v>
      </c>
      <c r="T58" s="5" t="str">
        <f t="shared" si="0"/>
        <v>200535-44 years</v>
      </c>
    </row>
    <row r="59" spans="1:20" x14ac:dyDescent="0.35">
      <c r="A59" t="s">
        <v>36</v>
      </c>
      <c r="M59">
        <v>2005</v>
      </c>
      <c r="N59">
        <v>2005</v>
      </c>
      <c r="O59" t="s">
        <v>113</v>
      </c>
      <c r="P59" t="s">
        <v>114</v>
      </c>
      <c r="Q59">
        <v>395</v>
      </c>
      <c r="R59">
        <v>20881375</v>
      </c>
      <c r="S59">
        <v>1.9</v>
      </c>
      <c r="T59" s="5" t="str">
        <f t="shared" si="0"/>
        <v>200545-54 years</v>
      </c>
    </row>
    <row r="60" spans="1:20" x14ac:dyDescent="0.35">
      <c r="A60" t="s">
        <v>37</v>
      </c>
      <c r="M60">
        <v>2005</v>
      </c>
      <c r="N60">
        <v>2005</v>
      </c>
      <c r="O60" t="s">
        <v>115</v>
      </c>
      <c r="P60" t="s">
        <v>116</v>
      </c>
      <c r="Q60">
        <v>2154</v>
      </c>
      <c r="R60">
        <v>14773087</v>
      </c>
      <c r="S60">
        <v>14.6</v>
      </c>
      <c r="T60" s="5" t="str">
        <f t="shared" si="0"/>
        <v>200555-64 years</v>
      </c>
    </row>
    <row r="61" spans="1:20" x14ac:dyDescent="0.35">
      <c r="A61" t="s">
        <v>38</v>
      </c>
      <c r="M61">
        <v>2005</v>
      </c>
      <c r="N61">
        <v>2005</v>
      </c>
      <c r="O61" t="s">
        <v>117</v>
      </c>
      <c r="P61" t="s">
        <v>118</v>
      </c>
      <c r="Q61">
        <v>5764</v>
      </c>
      <c r="R61">
        <v>8683128</v>
      </c>
      <c r="S61">
        <v>66.400000000000006</v>
      </c>
      <c r="T61" s="5" t="str">
        <f t="shared" si="0"/>
        <v>200565-74 years</v>
      </c>
    </row>
    <row r="62" spans="1:20" x14ac:dyDescent="0.35">
      <c r="A62" t="s">
        <v>39</v>
      </c>
      <c r="M62">
        <v>2005</v>
      </c>
      <c r="N62">
        <v>2005</v>
      </c>
      <c r="O62" t="s">
        <v>119</v>
      </c>
      <c r="P62" t="s">
        <v>120</v>
      </c>
      <c r="Q62">
        <v>11666</v>
      </c>
      <c r="R62">
        <v>5320967</v>
      </c>
      <c r="S62">
        <v>219.2</v>
      </c>
      <c r="T62" s="5" t="str">
        <f t="shared" si="0"/>
        <v>200575-84 years</v>
      </c>
    </row>
    <row r="63" spans="1:20" x14ac:dyDescent="0.35">
      <c r="A63" t="s">
        <v>40</v>
      </c>
      <c r="M63">
        <v>2005</v>
      </c>
      <c r="N63">
        <v>2005</v>
      </c>
      <c r="O63" t="s">
        <v>121</v>
      </c>
      <c r="P63" t="s">
        <v>122</v>
      </c>
      <c r="Q63">
        <v>8897</v>
      </c>
      <c r="R63">
        <v>1443844</v>
      </c>
      <c r="S63">
        <v>616.20000000000005</v>
      </c>
      <c r="T63" s="5" t="str">
        <f t="shared" si="0"/>
        <v>200585+ years</v>
      </c>
    </row>
    <row r="64" spans="1:20" x14ac:dyDescent="0.35">
      <c r="A64" t="s">
        <v>41</v>
      </c>
      <c r="M64">
        <v>2006</v>
      </c>
      <c r="N64">
        <v>2006</v>
      </c>
      <c r="O64" t="s">
        <v>152</v>
      </c>
      <c r="P64" s="4">
        <v>44330</v>
      </c>
      <c r="Q64">
        <v>1</v>
      </c>
      <c r="R64">
        <v>20760709</v>
      </c>
      <c r="S64" t="s">
        <v>149</v>
      </c>
      <c r="T64" s="5" t="str">
        <f t="shared" si="0"/>
        <v>20065-14 years</v>
      </c>
    </row>
    <row r="65" spans="1:20" x14ac:dyDescent="0.35">
      <c r="A65" t="s">
        <v>42</v>
      </c>
      <c r="M65">
        <v>2006</v>
      </c>
      <c r="N65">
        <v>2006</v>
      </c>
      <c r="O65" t="s">
        <v>150</v>
      </c>
      <c r="P65" t="s">
        <v>151</v>
      </c>
      <c r="Q65">
        <v>1</v>
      </c>
      <c r="R65">
        <v>22007767</v>
      </c>
      <c r="S65" t="s">
        <v>149</v>
      </c>
      <c r="T65" s="5" t="str">
        <f t="shared" si="0"/>
        <v>200615-24 years</v>
      </c>
    </row>
    <row r="66" spans="1:20" x14ac:dyDescent="0.35">
      <c r="A66" t="s">
        <v>43</v>
      </c>
      <c r="M66">
        <v>2006</v>
      </c>
      <c r="N66">
        <v>2006</v>
      </c>
      <c r="O66" t="s">
        <v>108</v>
      </c>
      <c r="P66" t="s">
        <v>109</v>
      </c>
      <c r="Q66">
        <v>5</v>
      </c>
      <c r="R66">
        <v>19768839</v>
      </c>
      <c r="S66" t="s">
        <v>149</v>
      </c>
      <c r="T66" s="5" t="str">
        <f t="shared" si="0"/>
        <v>200625-34 years</v>
      </c>
    </row>
    <row r="67" spans="1:20" x14ac:dyDescent="0.35">
      <c r="A67" t="s">
        <v>44</v>
      </c>
      <c r="M67">
        <v>2006</v>
      </c>
      <c r="N67">
        <v>2006</v>
      </c>
      <c r="O67" t="s">
        <v>110</v>
      </c>
      <c r="P67" t="s">
        <v>111</v>
      </c>
      <c r="Q67">
        <v>40</v>
      </c>
      <c r="R67">
        <v>21516190</v>
      </c>
      <c r="S67">
        <v>0.2</v>
      </c>
      <c r="T67" s="5" t="str">
        <f t="shared" ref="T67:T130" si="1">M67&amp;O67</f>
        <v>200635-44 years</v>
      </c>
    </row>
    <row r="68" spans="1:20" x14ac:dyDescent="0.35">
      <c r="A68" t="s">
        <v>45</v>
      </c>
      <c r="M68">
        <v>2006</v>
      </c>
      <c r="N68">
        <v>2006</v>
      </c>
      <c r="O68" t="s">
        <v>113</v>
      </c>
      <c r="P68" t="s">
        <v>114</v>
      </c>
      <c r="Q68">
        <v>405</v>
      </c>
      <c r="R68">
        <v>21274584</v>
      </c>
      <c r="S68">
        <v>1.9</v>
      </c>
      <c r="T68" s="5" t="str">
        <f t="shared" si="1"/>
        <v>200645-54 years</v>
      </c>
    </row>
    <row r="69" spans="1:20" x14ac:dyDescent="0.35">
      <c r="A69" t="s">
        <v>46</v>
      </c>
      <c r="M69">
        <v>2006</v>
      </c>
      <c r="N69">
        <v>2006</v>
      </c>
      <c r="O69" t="s">
        <v>115</v>
      </c>
      <c r="P69" t="s">
        <v>116</v>
      </c>
      <c r="Q69">
        <v>2273</v>
      </c>
      <c r="R69">
        <v>15398059</v>
      </c>
      <c r="S69">
        <v>14.8</v>
      </c>
      <c r="T69" s="5" t="str">
        <f t="shared" si="1"/>
        <v>200655-64 years</v>
      </c>
    </row>
    <row r="70" spans="1:20" x14ac:dyDescent="0.35">
      <c r="A70" t="s">
        <v>47</v>
      </c>
      <c r="M70">
        <v>2006</v>
      </c>
      <c r="N70">
        <v>2006</v>
      </c>
      <c r="O70" t="s">
        <v>117</v>
      </c>
      <c r="P70" t="s">
        <v>118</v>
      </c>
      <c r="Q70">
        <v>5603</v>
      </c>
      <c r="R70">
        <v>8852389</v>
      </c>
      <c r="S70">
        <v>63.3</v>
      </c>
      <c r="T70" s="5" t="str">
        <f t="shared" si="1"/>
        <v>200665-74 years</v>
      </c>
    </row>
    <row r="71" spans="1:20" x14ac:dyDescent="0.35">
      <c r="A71" t="s">
        <v>48</v>
      </c>
      <c r="M71">
        <v>2006</v>
      </c>
      <c r="N71">
        <v>2006</v>
      </c>
      <c r="O71" t="s">
        <v>119</v>
      </c>
      <c r="P71" t="s">
        <v>120</v>
      </c>
      <c r="Q71">
        <v>11157</v>
      </c>
      <c r="R71">
        <v>5362466</v>
      </c>
      <c r="S71">
        <v>208.1</v>
      </c>
      <c r="T71" s="5" t="str">
        <f t="shared" si="1"/>
        <v>200675-84 years</v>
      </c>
    </row>
    <row r="72" spans="1:20" x14ac:dyDescent="0.35">
      <c r="A72" t="s">
        <v>49</v>
      </c>
      <c r="M72">
        <v>2006</v>
      </c>
      <c r="N72">
        <v>2006</v>
      </c>
      <c r="O72" t="s">
        <v>121</v>
      </c>
      <c r="P72" t="s">
        <v>122</v>
      </c>
      <c r="Q72">
        <v>8887</v>
      </c>
      <c r="R72">
        <v>1518390</v>
      </c>
      <c r="S72">
        <v>585.29999999999995</v>
      </c>
      <c r="T72" s="5" t="str">
        <f t="shared" si="1"/>
        <v>200685+ years</v>
      </c>
    </row>
    <row r="73" spans="1:20" x14ac:dyDescent="0.35">
      <c r="A73" t="s">
        <v>50</v>
      </c>
      <c r="M73">
        <v>2007</v>
      </c>
      <c r="N73">
        <v>2007</v>
      </c>
      <c r="O73" t="s">
        <v>100</v>
      </c>
      <c r="P73" s="4">
        <v>44200</v>
      </c>
      <c r="Q73">
        <v>1</v>
      </c>
      <c r="R73">
        <v>8164877</v>
      </c>
      <c r="S73" t="s">
        <v>149</v>
      </c>
      <c r="T73" s="5" t="str">
        <f t="shared" si="1"/>
        <v>20071-4 years</v>
      </c>
    </row>
    <row r="74" spans="1:20" x14ac:dyDescent="0.35">
      <c r="A74" t="s">
        <v>51</v>
      </c>
      <c r="M74">
        <v>2007</v>
      </c>
      <c r="N74">
        <v>2007</v>
      </c>
      <c r="O74" t="s">
        <v>150</v>
      </c>
      <c r="P74" t="s">
        <v>151</v>
      </c>
      <c r="Q74">
        <v>1</v>
      </c>
      <c r="R74">
        <v>22144326</v>
      </c>
      <c r="S74" t="s">
        <v>149</v>
      </c>
      <c r="T74" s="5" t="str">
        <f t="shared" si="1"/>
        <v>200715-24 years</v>
      </c>
    </row>
    <row r="75" spans="1:20" x14ac:dyDescent="0.35">
      <c r="A75" t="s">
        <v>52</v>
      </c>
      <c r="M75">
        <v>2007</v>
      </c>
      <c r="N75">
        <v>2007</v>
      </c>
      <c r="O75" t="s">
        <v>108</v>
      </c>
      <c r="P75" t="s">
        <v>109</v>
      </c>
      <c r="Q75">
        <v>1</v>
      </c>
      <c r="R75">
        <v>19924870</v>
      </c>
      <c r="S75" t="s">
        <v>149</v>
      </c>
      <c r="T75" s="5" t="str">
        <f t="shared" si="1"/>
        <v>200725-34 years</v>
      </c>
    </row>
    <row r="76" spans="1:20" x14ac:dyDescent="0.35">
      <c r="A76" t="s">
        <v>53</v>
      </c>
      <c r="M76">
        <v>2007</v>
      </c>
      <c r="N76">
        <v>2007</v>
      </c>
      <c r="O76" t="s">
        <v>110</v>
      </c>
      <c r="P76" t="s">
        <v>111</v>
      </c>
      <c r="Q76">
        <v>21</v>
      </c>
      <c r="R76">
        <v>21294228</v>
      </c>
      <c r="S76">
        <v>0.1</v>
      </c>
      <c r="T76" s="5" t="str">
        <f t="shared" si="1"/>
        <v>200735-44 years</v>
      </c>
    </row>
    <row r="77" spans="1:20" x14ac:dyDescent="0.35">
      <c r="A77" t="s">
        <v>54</v>
      </c>
      <c r="M77">
        <v>2007</v>
      </c>
      <c r="N77">
        <v>2007</v>
      </c>
      <c r="O77" t="s">
        <v>113</v>
      </c>
      <c r="P77" t="s">
        <v>114</v>
      </c>
      <c r="Q77">
        <v>428</v>
      </c>
      <c r="R77">
        <v>21601977</v>
      </c>
      <c r="S77">
        <v>2</v>
      </c>
      <c r="T77" s="5" t="str">
        <f t="shared" si="1"/>
        <v>200745-54 years</v>
      </c>
    </row>
    <row r="78" spans="1:20" x14ac:dyDescent="0.35">
      <c r="A78" t="s">
        <v>55</v>
      </c>
      <c r="M78">
        <v>2007</v>
      </c>
      <c r="N78">
        <v>2007</v>
      </c>
      <c r="O78" t="s">
        <v>115</v>
      </c>
      <c r="P78" t="s">
        <v>116</v>
      </c>
      <c r="Q78">
        <v>2271</v>
      </c>
      <c r="R78">
        <v>15979763</v>
      </c>
      <c r="S78">
        <v>14.2</v>
      </c>
      <c r="T78" s="5" t="str">
        <f t="shared" si="1"/>
        <v>200755-64 years</v>
      </c>
    </row>
    <row r="79" spans="1:20" x14ac:dyDescent="0.35">
      <c r="A79" t="s">
        <v>56</v>
      </c>
      <c r="M79">
        <v>2007</v>
      </c>
      <c r="N79">
        <v>2007</v>
      </c>
      <c r="O79" t="s">
        <v>117</v>
      </c>
      <c r="P79" t="s">
        <v>118</v>
      </c>
      <c r="Q79">
        <v>5716</v>
      </c>
      <c r="R79">
        <v>9102925</v>
      </c>
      <c r="S79">
        <v>62.8</v>
      </c>
      <c r="T79" s="5" t="str">
        <f t="shared" si="1"/>
        <v>200765-74 years</v>
      </c>
    </row>
    <row r="80" spans="1:20" x14ac:dyDescent="0.35">
      <c r="A80" t="s">
        <v>57</v>
      </c>
      <c r="M80">
        <v>2007</v>
      </c>
      <c r="N80">
        <v>2007</v>
      </c>
      <c r="O80" t="s">
        <v>119</v>
      </c>
      <c r="P80" t="s">
        <v>120</v>
      </c>
      <c r="Q80">
        <v>11257</v>
      </c>
      <c r="R80">
        <v>5392948</v>
      </c>
      <c r="S80">
        <v>208.7</v>
      </c>
      <c r="T80" s="5" t="str">
        <f t="shared" si="1"/>
        <v>200775-84 years</v>
      </c>
    </row>
    <row r="81" spans="1:20" x14ac:dyDescent="0.35">
      <c r="A81" t="s">
        <v>58</v>
      </c>
      <c r="M81">
        <v>2007</v>
      </c>
      <c r="N81">
        <v>2007</v>
      </c>
      <c r="O81" t="s">
        <v>121</v>
      </c>
      <c r="P81" t="s">
        <v>122</v>
      </c>
      <c r="Q81">
        <v>9397</v>
      </c>
      <c r="R81">
        <v>1593236</v>
      </c>
      <c r="S81">
        <v>589.79999999999995</v>
      </c>
      <c r="T81" s="5" t="str">
        <f t="shared" si="1"/>
        <v>200785+ years</v>
      </c>
    </row>
    <row r="82" spans="1:20" x14ac:dyDescent="0.35">
      <c r="A82" t="s">
        <v>59</v>
      </c>
      <c r="M82">
        <v>2008</v>
      </c>
      <c r="N82">
        <v>2008</v>
      </c>
      <c r="O82" t="s">
        <v>100</v>
      </c>
      <c r="P82" s="4">
        <v>44200</v>
      </c>
      <c r="Q82">
        <v>1</v>
      </c>
      <c r="R82">
        <v>8247098</v>
      </c>
      <c r="S82" t="s">
        <v>149</v>
      </c>
      <c r="T82" s="5" t="str">
        <f t="shared" si="1"/>
        <v>20081-4 years</v>
      </c>
    </row>
    <row r="83" spans="1:20" x14ac:dyDescent="0.35">
      <c r="A83" t="s">
        <v>60</v>
      </c>
      <c r="M83">
        <v>2008</v>
      </c>
      <c r="N83">
        <v>2008</v>
      </c>
      <c r="O83" t="s">
        <v>108</v>
      </c>
      <c r="P83" t="s">
        <v>109</v>
      </c>
      <c r="Q83">
        <v>1</v>
      </c>
      <c r="R83">
        <v>20188062</v>
      </c>
      <c r="S83" t="s">
        <v>149</v>
      </c>
      <c r="T83" s="5" t="str">
        <f t="shared" si="1"/>
        <v>200825-34 years</v>
      </c>
    </row>
    <row r="84" spans="1:20" x14ac:dyDescent="0.35">
      <c r="M84">
        <v>2008</v>
      </c>
      <c r="N84">
        <v>2008</v>
      </c>
      <c r="O84" t="s">
        <v>110</v>
      </c>
      <c r="P84" t="s">
        <v>111</v>
      </c>
      <c r="Q84">
        <v>23</v>
      </c>
      <c r="R84">
        <v>20996753</v>
      </c>
      <c r="S84">
        <v>0.1</v>
      </c>
      <c r="T84" s="5" t="str">
        <f t="shared" si="1"/>
        <v>200835-44 years</v>
      </c>
    </row>
    <row r="85" spans="1:20" x14ac:dyDescent="0.35">
      <c r="M85">
        <v>2008</v>
      </c>
      <c r="N85">
        <v>2008</v>
      </c>
      <c r="O85" t="s">
        <v>113</v>
      </c>
      <c r="P85" t="s">
        <v>114</v>
      </c>
      <c r="Q85">
        <v>458</v>
      </c>
      <c r="R85">
        <v>21862911</v>
      </c>
      <c r="S85">
        <v>2.1</v>
      </c>
      <c r="T85" s="5" t="str">
        <f t="shared" si="1"/>
        <v>200845-54 years</v>
      </c>
    </row>
    <row r="86" spans="1:20" x14ac:dyDescent="0.35">
      <c r="M86">
        <v>2008</v>
      </c>
      <c r="N86">
        <v>2008</v>
      </c>
      <c r="O86" t="s">
        <v>115</v>
      </c>
      <c r="P86" t="s">
        <v>116</v>
      </c>
      <c r="Q86">
        <v>2385</v>
      </c>
      <c r="R86">
        <v>16475300</v>
      </c>
      <c r="S86">
        <v>14.5</v>
      </c>
      <c r="T86" s="5" t="str">
        <f t="shared" si="1"/>
        <v>200855-64 years</v>
      </c>
    </row>
    <row r="87" spans="1:20" x14ac:dyDescent="0.35">
      <c r="M87">
        <v>2008</v>
      </c>
      <c r="N87">
        <v>2008</v>
      </c>
      <c r="O87" t="s">
        <v>117</v>
      </c>
      <c r="P87" t="s">
        <v>118</v>
      </c>
      <c r="Q87">
        <v>5645</v>
      </c>
      <c r="R87">
        <v>9501435</v>
      </c>
      <c r="S87">
        <v>59.4</v>
      </c>
      <c r="T87" s="5" t="str">
        <f t="shared" si="1"/>
        <v>200865-74 years</v>
      </c>
    </row>
    <row r="88" spans="1:20" x14ac:dyDescent="0.35">
      <c r="M88">
        <v>2008</v>
      </c>
      <c r="N88">
        <v>2008</v>
      </c>
      <c r="O88" t="s">
        <v>119</v>
      </c>
      <c r="P88" t="s">
        <v>120</v>
      </c>
      <c r="Q88">
        <v>10721</v>
      </c>
      <c r="R88">
        <v>5419659</v>
      </c>
      <c r="S88">
        <v>197.8</v>
      </c>
      <c r="T88" s="5" t="str">
        <f t="shared" si="1"/>
        <v>200875-84 years</v>
      </c>
    </row>
    <row r="89" spans="1:20" x14ac:dyDescent="0.35">
      <c r="M89">
        <v>2008</v>
      </c>
      <c r="N89">
        <v>2008</v>
      </c>
      <c r="O89" t="s">
        <v>121</v>
      </c>
      <c r="P89" t="s">
        <v>122</v>
      </c>
      <c r="Q89">
        <v>9237</v>
      </c>
      <c r="R89">
        <v>1662814</v>
      </c>
      <c r="S89">
        <v>555.5</v>
      </c>
      <c r="T89" s="5" t="str">
        <f t="shared" si="1"/>
        <v>200885+ years</v>
      </c>
    </row>
    <row r="90" spans="1:20" x14ac:dyDescent="0.35">
      <c r="M90">
        <v>2008</v>
      </c>
      <c r="N90">
        <v>2008</v>
      </c>
      <c r="O90" t="s">
        <v>123</v>
      </c>
      <c r="P90" t="s">
        <v>124</v>
      </c>
      <c r="Q90">
        <v>1</v>
      </c>
      <c r="R90" t="s">
        <v>125</v>
      </c>
      <c r="S90" t="s">
        <v>125</v>
      </c>
      <c r="T90" s="5" t="str">
        <f t="shared" si="1"/>
        <v>2008Not Stated</v>
      </c>
    </row>
    <row r="91" spans="1:20" x14ac:dyDescent="0.35">
      <c r="M91">
        <v>2009</v>
      </c>
      <c r="N91">
        <v>2009</v>
      </c>
      <c r="O91" t="s">
        <v>110</v>
      </c>
      <c r="P91" t="s">
        <v>111</v>
      </c>
      <c r="Q91">
        <v>19</v>
      </c>
      <c r="R91">
        <v>20646201</v>
      </c>
      <c r="S91" t="s">
        <v>149</v>
      </c>
      <c r="T91" s="5" t="str">
        <f t="shared" si="1"/>
        <v>200935-44 years</v>
      </c>
    </row>
    <row r="92" spans="1:20" x14ac:dyDescent="0.35">
      <c r="M92">
        <v>2009</v>
      </c>
      <c r="N92">
        <v>2009</v>
      </c>
      <c r="O92" t="s">
        <v>113</v>
      </c>
      <c r="P92" t="s">
        <v>114</v>
      </c>
      <c r="Q92">
        <v>438</v>
      </c>
      <c r="R92">
        <v>22069234</v>
      </c>
      <c r="S92">
        <v>2</v>
      </c>
      <c r="T92" s="5" t="str">
        <f t="shared" si="1"/>
        <v>200945-54 years</v>
      </c>
    </row>
    <row r="93" spans="1:20" x14ac:dyDescent="0.35">
      <c r="M93">
        <v>2009</v>
      </c>
      <c r="N93">
        <v>2009</v>
      </c>
      <c r="O93" t="s">
        <v>115</v>
      </c>
      <c r="P93" t="s">
        <v>116</v>
      </c>
      <c r="Q93">
        <v>2388</v>
      </c>
      <c r="R93">
        <v>17076059</v>
      </c>
      <c r="S93">
        <v>14</v>
      </c>
      <c r="T93" s="5" t="str">
        <f t="shared" si="1"/>
        <v>200955-64 years</v>
      </c>
    </row>
    <row r="94" spans="1:20" x14ac:dyDescent="0.35">
      <c r="M94">
        <v>2009</v>
      </c>
      <c r="N94">
        <v>2009</v>
      </c>
      <c r="O94" t="s">
        <v>117</v>
      </c>
      <c r="P94" t="s">
        <v>118</v>
      </c>
      <c r="Q94">
        <v>5642</v>
      </c>
      <c r="R94">
        <v>9857942</v>
      </c>
      <c r="S94">
        <v>57.2</v>
      </c>
      <c r="T94" s="5" t="str">
        <f t="shared" si="1"/>
        <v>200965-74 years</v>
      </c>
    </row>
    <row r="95" spans="1:20" x14ac:dyDescent="0.35">
      <c r="M95">
        <v>2009</v>
      </c>
      <c r="N95">
        <v>2009</v>
      </c>
      <c r="O95" t="s">
        <v>119</v>
      </c>
      <c r="P95" t="s">
        <v>120</v>
      </c>
      <c r="Q95">
        <v>10320</v>
      </c>
      <c r="R95">
        <v>5432135</v>
      </c>
      <c r="S95">
        <v>190</v>
      </c>
      <c r="T95" s="5" t="str">
        <f t="shared" si="1"/>
        <v>200975-84 years</v>
      </c>
    </row>
    <row r="96" spans="1:20" x14ac:dyDescent="0.35">
      <c r="M96">
        <v>2009</v>
      </c>
      <c r="N96">
        <v>2009</v>
      </c>
      <c r="O96" t="s">
        <v>121</v>
      </c>
      <c r="P96" t="s">
        <v>122</v>
      </c>
      <c r="Q96">
        <v>9281</v>
      </c>
      <c r="R96">
        <v>1735347</v>
      </c>
      <c r="S96">
        <v>534.79999999999995</v>
      </c>
      <c r="T96" s="5" t="str">
        <f t="shared" si="1"/>
        <v>200985+ years</v>
      </c>
    </row>
    <row r="97" spans="13:20" x14ac:dyDescent="0.35">
      <c r="M97">
        <v>2010</v>
      </c>
      <c r="N97">
        <v>2010</v>
      </c>
      <c r="O97" t="s">
        <v>150</v>
      </c>
      <c r="P97" t="s">
        <v>151</v>
      </c>
      <c r="Q97">
        <v>2</v>
      </c>
      <c r="R97">
        <v>22317842</v>
      </c>
      <c r="S97" t="s">
        <v>149</v>
      </c>
      <c r="T97" s="5" t="str">
        <f t="shared" si="1"/>
        <v>201015-24 years</v>
      </c>
    </row>
    <row r="98" spans="13:20" x14ac:dyDescent="0.35">
      <c r="M98">
        <v>2010</v>
      </c>
      <c r="N98">
        <v>2010</v>
      </c>
      <c r="O98" t="s">
        <v>108</v>
      </c>
      <c r="P98" t="s">
        <v>109</v>
      </c>
      <c r="Q98">
        <v>1</v>
      </c>
      <c r="R98">
        <v>20632091</v>
      </c>
      <c r="S98" t="s">
        <v>149</v>
      </c>
      <c r="T98" s="5" t="str">
        <f t="shared" si="1"/>
        <v>201025-34 years</v>
      </c>
    </row>
    <row r="99" spans="13:20" x14ac:dyDescent="0.35">
      <c r="M99">
        <v>2010</v>
      </c>
      <c r="N99">
        <v>2010</v>
      </c>
      <c r="O99" t="s">
        <v>110</v>
      </c>
      <c r="P99" t="s">
        <v>111</v>
      </c>
      <c r="Q99">
        <v>20</v>
      </c>
      <c r="R99">
        <v>20435999</v>
      </c>
      <c r="S99">
        <v>0.1</v>
      </c>
      <c r="T99" s="5" t="str">
        <f t="shared" si="1"/>
        <v>201035-44 years</v>
      </c>
    </row>
    <row r="100" spans="13:20" x14ac:dyDescent="0.35">
      <c r="M100">
        <v>2010</v>
      </c>
      <c r="N100">
        <v>2010</v>
      </c>
      <c r="O100" t="s">
        <v>113</v>
      </c>
      <c r="P100" t="s">
        <v>114</v>
      </c>
      <c r="Q100">
        <v>493</v>
      </c>
      <c r="R100">
        <v>22142359</v>
      </c>
      <c r="S100">
        <v>2.2000000000000002</v>
      </c>
      <c r="T100" s="5" t="str">
        <f t="shared" si="1"/>
        <v>201045-54 years</v>
      </c>
    </row>
    <row r="101" spans="13:20" x14ac:dyDescent="0.35">
      <c r="M101">
        <v>2010</v>
      </c>
      <c r="N101">
        <v>2010</v>
      </c>
      <c r="O101" t="s">
        <v>115</v>
      </c>
      <c r="P101" t="s">
        <v>116</v>
      </c>
      <c r="Q101">
        <v>2555</v>
      </c>
      <c r="R101">
        <v>17601148</v>
      </c>
      <c r="S101">
        <v>14.5</v>
      </c>
      <c r="T101" s="5" t="str">
        <f t="shared" si="1"/>
        <v>201055-64 years</v>
      </c>
    </row>
    <row r="102" spans="13:20" x14ac:dyDescent="0.35">
      <c r="M102">
        <v>2010</v>
      </c>
      <c r="N102">
        <v>2010</v>
      </c>
      <c r="O102" t="s">
        <v>117</v>
      </c>
      <c r="P102" t="s">
        <v>118</v>
      </c>
      <c r="Q102">
        <v>5866</v>
      </c>
      <c r="R102">
        <v>10096519</v>
      </c>
      <c r="S102">
        <v>58.1</v>
      </c>
      <c r="T102" s="5" t="str">
        <f t="shared" si="1"/>
        <v>201065-74 years</v>
      </c>
    </row>
    <row r="103" spans="13:20" x14ac:dyDescent="0.35">
      <c r="M103">
        <v>2010</v>
      </c>
      <c r="N103">
        <v>2010</v>
      </c>
      <c r="O103" t="s">
        <v>119</v>
      </c>
      <c r="P103" t="s">
        <v>120</v>
      </c>
      <c r="Q103">
        <v>10135</v>
      </c>
      <c r="R103">
        <v>5476762</v>
      </c>
      <c r="S103">
        <v>185.1</v>
      </c>
      <c r="T103" s="5" t="str">
        <f t="shared" si="1"/>
        <v>201075-84 years</v>
      </c>
    </row>
    <row r="104" spans="13:20" x14ac:dyDescent="0.35">
      <c r="M104">
        <v>2010</v>
      </c>
      <c r="N104">
        <v>2010</v>
      </c>
      <c r="O104" t="s">
        <v>121</v>
      </c>
      <c r="P104" t="s">
        <v>122</v>
      </c>
      <c r="Q104">
        <v>9488</v>
      </c>
      <c r="R104">
        <v>1789679</v>
      </c>
      <c r="S104">
        <v>530.20000000000005</v>
      </c>
      <c r="T104" s="5" t="str">
        <f t="shared" si="1"/>
        <v>201085+ years</v>
      </c>
    </row>
    <row r="105" spans="13:20" x14ac:dyDescent="0.35">
      <c r="M105">
        <v>2010</v>
      </c>
      <c r="N105">
        <v>2010</v>
      </c>
      <c r="O105" t="s">
        <v>123</v>
      </c>
      <c r="P105" t="s">
        <v>124</v>
      </c>
      <c r="Q105">
        <v>1</v>
      </c>
      <c r="R105" t="s">
        <v>125</v>
      </c>
      <c r="S105" t="s">
        <v>125</v>
      </c>
      <c r="T105" s="5" t="str">
        <f t="shared" si="1"/>
        <v>2010Not Stated</v>
      </c>
    </row>
    <row r="106" spans="13:20" x14ac:dyDescent="0.35">
      <c r="M106">
        <v>2011</v>
      </c>
      <c r="N106">
        <v>2011</v>
      </c>
      <c r="O106" t="s">
        <v>150</v>
      </c>
      <c r="P106" t="s">
        <v>151</v>
      </c>
      <c r="Q106">
        <v>1</v>
      </c>
      <c r="R106">
        <v>22431646</v>
      </c>
      <c r="S106" t="s">
        <v>149</v>
      </c>
      <c r="T106" s="5" t="str">
        <f t="shared" si="1"/>
        <v>201115-24 years</v>
      </c>
    </row>
    <row r="107" spans="13:20" x14ac:dyDescent="0.35">
      <c r="M107">
        <v>2011</v>
      </c>
      <c r="N107">
        <v>2011</v>
      </c>
      <c r="O107" t="s">
        <v>108</v>
      </c>
      <c r="P107" t="s">
        <v>109</v>
      </c>
      <c r="Q107">
        <v>2</v>
      </c>
      <c r="R107">
        <v>21044163</v>
      </c>
      <c r="S107" t="s">
        <v>149</v>
      </c>
      <c r="T107" s="5" t="str">
        <f t="shared" si="1"/>
        <v>201125-34 years</v>
      </c>
    </row>
    <row r="108" spans="13:20" x14ac:dyDescent="0.35">
      <c r="M108">
        <v>2011</v>
      </c>
      <c r="N108">
        <v>2011</v>
      </c>
      <c r="O108" t="s">
        <v>110</v>
      </c>
      <c r="P108" t="s">
        <v>111</v>
      </c>
      <c r="Q108">
        <v>20</v>
      </c>
      <c r="R108">
        <v>20223470</v>
      </c>
      <c r="S108">
        <v>0.1</v>
      </c>
      <c r="T108" s="5" t="str">
        <f t="shared" si="1"/>
        <v>201135-44 years</v>
      </c>
    </row>
    <row r="109" spans="13:20" x14ac:dyDescent="0.35">
      <c r="M109">
        <v>2011</v>
      </c>
      <c r="N109">
        <v>2011</v>
      </c>
      <c r="O109" t="s">
        <v>113</v>
      </c>
      <c r="P109" t="s">
        <v>114</v>
      </c>
      <c r="Q109">
        <v>417</v>
      </c>
      <c r="R109">
        <v>22019247</v>
      </c>
      <c r="S109">
        <v>1.9</v>
      </c>
      <c r="T109" s="5" t="str">
        <f t="shared" si="1"/>
        <v>201145-54 years</v>
      </c>
    </row>
    <row r="110" spans="13:20" x14ac:dyDescent="0.35">
      <c r="M110">
        <v>2011</v>
      </c>
      <c r="N110">
        <v>2011</v>
      </c>
      <c r="O110" t="s">
        <v>115</v>
      </c>
      <c r="P110" t="s">
        <v>116</v>
      </c>
      <c r="Q110">
        <v>2542</v>
      </c>
      <c r="R110">
        <v>18358205</v>
      </c>
      <c r="S110">
        <v>13.8</v>
      </c>
      <c r="T110" s="5" t="str">
        <f t="shared" si="1"/>
        <v>201155-64 years</v>
      </c>
    </row>
    <row r="111" spans="13:20" x14ac:dyDescent="0.35">
      <c r="M111">
        <v>2011</v>
      </c>
      <c r="N111">
        <v>2011</v>
      </c>
      <c r="O111" t="s">
        <v>117</v>
      </c>
      <c r="P111" t="s">
        <v>118</v>
      </c>
      <c r="Q111">
        <v>5682</v>
      </c>
      <c r="R111">
        <v>10476313</v>
      </c>
      <c r="S111">
        <v>54.2</v>
      </c>
      <c r="T111" s="5" t="str">
        <f t="shared" si="1"/>
        <v>201165-74 years</v>
      </c>
    </row>
    <row r="112" spans="13:20" x14ac:dyDescent="0.35">
      <c r="M112">
        <v>2011</v>
      </c>
      <c r="N112">
        <v>2011</v>
      </c>
      <c r="O112" t="s">
        <v>119</v>
      </c>
      <c r="P112" t="s">
        <v>120</v>
      </c>
      <c r="Q112">
        <v>9853</v>
      </c>
      <c r="R112">
        <v>5573033</v>
      </c>
      <c r="S112">
        <v>176.8</v>
      </c>
      <c r="T112" s="5" t="str">
        <f t="shared" si="1"/>
        <v>201175-84 years</v>
      </c>
    </row>
    <row r="113" spans="13:20" x14ac:dyDescent="0.35">
      <c r="M113">
        <v>2011</v>
      </c>
      <c r="N113">
        <v>2011</v>
      </c>
      <c r="O113" t="s">
        <v>121</v>
      </c>
      <c r="P113" t="s">
        <v>122</v>
      </c>
      <c r="Q113">
        <v>9453</v>
      </c>
      <c r="R113">
        <v>1894025</v>
      </c>
      <c r="S113">
        <v>499.1</v>
      </c>
      <c r="T113" s="5" t="str">
        <f t="shared" si="1"/>
        <v>201185+ years</v>
      </c>
    </row>
    <row r="114" spans="13:20" x14ac:dyDescent="0.35">
      <c r="M114">
        <v>2012</v>
      </c>
      <c r="N114">
        <v>2012</v>
      </c>
      <c r="O114" t="s">
        <v>108</v>
      </c>
      <c r="P114" t="s">
        <v>109</v>
      </c>
      <c r="Q114">
        <v>3</v>
      </c>
      <c r="R114">
        <v>21338792</v>
      </c>
      <c r="S114" t="s">
        <v>149</v>
      </c>
      <c r="T114" s="5" t="str">
        <f t="shared" si="1"/>
        <v>201225-34 years</v>
      </c>
    </row>
    <row r="115" spans="13:20" x14ac:dyDescent="0.35">
      <c r="M115">
        <v>2012</v>
      </c>
      <c r="N115">
        <v>2012</v>
      </c>
      <c r="O115" t="s">
        <v>110</v>
      </c>
      <c r="P115" t="s">
        <v>111</v>
      </c>
      <c r="Q115">
        <v>24</v>
      </c>
      <c r="R115">
        <v>20173607</v>
      </c>
      <c r="S115">
        <v>0.1</v>
      </c>
      <c r="T115" s="5" t="str">
        <f t="shared" si="1"/>
        <v>201235-44 years</v>
      </c>
    </row>
    <row r="116" spans="13:20" x14ac:dyDescent="0.35">
      <c r="M116">
        <v>2012</v>
      </c>
      <c r="N116">
        <v>2012</v>
      </c>
      <c r="O116" t="s">
        <v>113</v>
      </c>
      <c r="P116" t="s">
        <v>114</v>
      </c>
      <c r="Q116">
        <v>485</v>
      </c>
      <c r="R116">
        <v>21806870</v>
      </c>
      <c r="S116">
        <v>2.2000000000000002</v>
      </c>
      <c r="T116" s="5" t="str">
        <f t="shared" si="1"/>
        <v>201245-54 years</v>
      </c>
    </row>
    <row r="117" spans="13:20" x14ac:dyDescent="0.35">
      <c r="M117">
        <v>2012</v>
      </c>
      <c r="N117">
        <v>2012</v>
      </c>
      <c r="O117" t="s">
        <v>115</v>
      </c>
      <c r="P117" t="s">
        <v>116</v>
      </c>
      <c r="Q117">
        <v>2461</v>
      </c>
      <c r="R117">
        <v>18602894</v>
      </c>
      <c r="S117">
        <v>13.2</v>
      </c>
      <c r="T117" s="5" t="str">
        <f t="shared" si="1"/>
        <v>201255-64 years</v>
      </c>
    </row>
    <row r="118" spans="13:20" x14ac:dyDescent="0.35">
      <c r="M118">
        <v>2012</v>
      </c>
      <c r="N118">
        <v>2012</v>
      </c>
      <c r="O118" t="s">
        <v>117</v>
      </c>
      <c r="P118" t="s">
        <v>118</v>
      </c>
      <c r="Q118">
        <v>5819</v>
      </c>
      <c r="R118">
        <v>11202862</v>
      </c>
      <c r="S118">
        <v>51.9</v>
      </c>
      <c r="T118" s="5" t="str">
        <f t="shared" si="1"/>
        <v>201265-74 years</v>
      </c>
    </row>
    <row r="119" spans="13:20" x14ac:dyDescent="0.35">
      <c r="M119">
        <v>2012</v>
      </c>
      <c r="N119">
        <v>2012</v>
      </c>
      <c r="O119" t="s">
        <v>119</v>
      </c>
      <c r="P119" t="s">
        <v>120</v>
      </c>
      <c r="Q119">
        <v>9381</v>
      </c>
      <c r="R119">
        <v>5648150</v>
      </c>
      <c r="S119">
        <v>166.1</v>
      </c>
      <c r="T119" s="5" t="str">
        <f t="shared" si="1"/>
        <v>201275-84 years</v>
      </c>
    </row>
    <row r="120" spans="13:20" x14ac:dyDescent="0.35">
      <c r="M120">
        <v>2012</v>
      </c>
      <c r="N120">
        <v>2012</v>
      </c>
      <c r="O120" t="s">
        <v>121</v>
      </c>
      <c r="P120" t="s">
        <v>122</v>
      </c>
      <c r="Q120">
        <v>9071</v>
      </c>
      <c r="R120">
        <v>1964033</v>
      </c>
      <c r="S120">
        <v>461.9</v>
      </c>
      <c r="T120" s="5" t="str">
        <f t="shared" si="1"/>
        <v>201285+ years</v>
      </c>
    </row>
    <row r="121" spans="13:20" x14ac:dyDescent="0.35">
      <c r="M121">
        <v>2012</v>
      </c>
      <c r="N121">
        <v>2012</v>
      </c>
      <c r="O121" t="s">
        <v>123</v>
      </c>
      <c r="P121" t="s">
        <v>124</v>
      </c>
      <c r="Q121">
        <v>1</v>
      </c>
      <c r="R121" t="s">
        <v>125</v>
      </c>
      <c r="S121" t="s">
        <v>125</v>
      </c>
      <c r="T121" s="5" t="str">
        <f t="shared" si="1"/>
        <v>2012Not Stated</v>
      </c>
    </row>
    <row r="122" spans="13:20" x14ac:dyDescent="0.35">
      <c r="M122">
        <v>2013</v>
      </c>
      <c r="N122">
        <v>2013</v>
      </c>
      <c r="O122" t="s">
        <v>152</v>
      </c>
      <c r="P122" s="4">
        <v>44330</v>
      </c>
      <c r="Q122">
        <v>1</v>
      </c>
      <c r="R122">
        <v>21061497</v>
      </c>
      <c r="S122" t="s">
        <v>149</v>
      </c>
      <c r="T122" s="5" t="str">
        <f t="shared" si="1"/>
        <v>20135-14 years</v>
      </c>
    </row>
    <row r="123" spans="13:20" x14ac:dyDescent="0.35">
      <c r="M123">
        <v>2013</v>
      </c>
      <c r="N123">
        <v>2013</v>
      </c>
      <c r="O123" t="s">
        <v>150</v>
      </c>
      <c r="P123" t="s">
        <v>151</v>
      </c>
      <c r="Q123">
        <v>2</v>
      </c>
      <c r="R123">
        <v>22525155</v>
      </c>
      <c r="S123" t="s">
        <v>149</v>
      </c>
      <c r="T123" s="5" t="str">
        <f t="shared" si="1"/>
        <v>201315-24 years</v>
      </c>
    </row>
    <row r="124" spans="13:20" x14ac:dyDescent="0.35">
      <c r="M124">
        <v>2013</v>
      </c>
      <c r="N124">
        <v>2013</v>
      </c>
      <c r="O124" t="s">
        <v>108</v>
      </c>
      <c r="P124" t="s">
        <v>109</v>
      </c>
      <c r="Q124">
        <v>3</v>
      </c>
      <c r="R124">
        <v>21641491</v>
      </c>
      <c r="S124" t="s">
        <v>149</v>
      </c>
      <c r="T124" s="5" t="str">
        <f t="shared" si="1"/>
        <v>201325-34 years</v>
      </c>
    </row>
    <row r="125" spans="13:20" x14ac:dyDescent="0.35">
      <c r="M125">
        <v>2013</v>
      </c>
      <c r="N125">
        <v>2013</v>
      </c>
      <c r="O125" t="s">
        <v>110</v>
      </c>
      <c r="P125" t="s">
        <v>111</v>
      </c>
      <c r="Q125">
        <v>20</v>
      </c>
      <c r="R125">
        <v>20145261</v>
      </c>
      <c r="S125">
        <v>0.1</v>
      </c>
      <c r="T125" s="5" t="str">
        <f t="shared" si="1"/>
        <v>201335-44 years</v>
      </c>
    </row>
    <row r="126" spans="13:20" x14ac:dyDescent="0.35">
      <c r="M126">
        <v>2013</v>
      </c>
      <c r="N126">
        <v>2013</v>
      </c>
      <c r="O126" t="s">
        <v>113</v>
      </c>
      <c r="P126" t="s">
        <v>114</v>
      </c>
      <c r="Q126">
        <v>447</v>
      </c>
      <c r="R126">
        <v>21569084</v>
      </c>
      <c r="S126">
        <v>2.1</v>
      </c>
      <c r="T126" s="5" t="str">
        <f t="shared" si="1"/>
        <v>201345-54 years</v>
      </c>
    </row>
    <row r="127" spans="13:20" x14ac:dyDescent="0.35">
      <c r="M127">
        <v>2013</v>
      </c>
      <c r="N127">
        <v>2013</v>
      </c>
      <c r="O127" t="s">
        <v>115</v>
      </c>
      <c r="P127" t="s">
        <v>116</v>
      </c>
      <c r="Q127">
        <v>2570</v>
      </c>
      <c r="R127">
        <v>18956755</v>
      </c>
      <c r="S127">
        <v>13.6</v>
      </c>
      <c r="T127" s="5" t="str">
        <f t="shared" si="1"/>
        <v>201355-64 years</v>
      </c>
    </row>
    <row r="128" spans="13:20" x14ac:dyDescent="0.35">
      <c r="M128">
        <v>2013</v>
      </c>
      <c r="N128">
        <v>2013</v>
      </c>
      <c r="O128" t="s">
        <v>117</v>
      </c>
      <c r="P128" t="s">
        <v>118</v>
      </c>
      <c r="Q128">
        <v>5984</v>
      </c>
      <c r="R128">
        <v>11797642</v>
      </c>
      <c r="S128">
        <v>50.7</v>
      </c>
      <c r="T128" s="5" t="str">
        <f t="shared" si="1"/>
        <v>201365-74 years</v>
      </c>
    </row>
    <row r="129" spans="13:20" x14ac:dyDescent="0.35">
      <c r="M129">
        <v>2013</v>
      </c>
      <c r="N129">
        <v>2013</v>
      </c>
      <c r="O129" t="s">
        <v>119</v>
      </c>
      <c r="P129" t="s">
        <v>120</v>
      </c>
      <c r="Q129">
        <v>9259</v>
      </c>
      <c r="R129">
        <v>5760517</v>
      </c>
      <c r="S129">
        <v>160.69999999999999</v>
      </c>
      <c r="T129" s="5" t="str">
        <f t="shared" si="1"/>
        <v>201375-84 years</v>
      </c>
    </row>
    <row r="130" spans="13:20" x14ac:dyDescent="0.35">
      <c r="M130">
        <v>2013</v>
      </c>
      <c r="N130">
        <v>2013</v>
      </c>
      <c r="O130" t="s">
        <v>121</v>
      </c>
      <c r="P130" t="s">
        <v>122</v>
      </c>
      <c r="Q130">
        <v>9395</v>
      </c>
      <c r="R130">
        <v>2041782</v>
      </c>
      <c r="S130">
        <v>460.1</v>
      </c>
      <c r="T130" s="5" t="str">
        <f t="shared" si="1"/>
        <v>201385+ years</v>
      </c>
    </row>
    <row r="131" spans="13:20" x14ac:dyDescent="0.35">
      <c r="M131">
        <v>2013</v>
      </c>
      <c r="N131">
        <v>2013</v>
      </c>
      <c r="O131" t="s">
        <v>123</v>
      </c>
      <c r="P131" t="s">
        <v>124</v>
      </c>
      <c r="Q131">
        <v>1</v>
      </c>
      <c r="R131" t="s">
        <v>125</v>
      </c>
      <c r="S131" t="s">
        <v>125</v>
      </c>
      <c r="T131" s="5" t="str">
        <f t="shared" ref="T131:T183" si="2">M131&amp;O131</f>
        <v>2013Not Stated</v>
      </c>
    </row>
    <row r="132" spans="13:20" x14ac:dyDescent="0.35">
      <c r="M132">
        <v>2014</v>
      </c>
      <c r="N132">
        <v>2014</v>
      </c>
      <c r="O132" t="s">
        <v>100</v>
      </c>
      <c r="P132" s="4">
        <v>44200</v>
      </c>
      <c r="Q132">
        <v>1</v>
      </c>
      <c r="R132">
        <v>8137871</v>
      </c>
      <c r="S132" t="s">
        <v>149</v>
      </c>
      <c r="T132" s="5" t="str">
        <f t="shared" si="2"/>
        <v>20141-4 years</v>
      </c>
    </row>
    <row r="133" spans="13:20" x14ac:dyDescent="0.35">
      <c r="M133">
        <v>2014</v>
      </c>
      <c r="N133">
        <v>2014</v>
      </c>
      <c r="O133" t="s">
        <v>150</v>
      </c>
      <c r="P133" t="s">
        <v>151</v>
      </c>
      <c r="Q133">
        <v>3</v>
      </c>
      <c r="R133">
        <v>22523450</v>
      </c>
      <c r="S133" t="s">
        <v>149</v>
      </c>
      <c r="T133" s="5" t="str">
        <f t="shared" si="2"/>
        <v>201415-24 years</v>
      </c>
    </row>
    <row r="134" spans="13:20" x14ac:dyDescent="0.35">
      <c r="M134">
        <v>2014</v>
      </c>
      <c r="N134">
        <v>2014</v>
      </c>
      <c r="O134" t="s">
        <v>110</v>
      </c>
      <c r="P134" t="s">
        <v>111</v>
      </c>
      <c r="Q134">
        <v>19</v>
      </c>
      <c r="R134">
        <v>20159229</v>
      </c>
      <c r="S134" t="s">
        <v>149</v>
      </c>
      <c r="T134" s="5" t="str">
        <f t="shared" si="2"/>
        <v>201435-44 years</v>
      </c>
    </row>
    <row r="135" spans="13:20" x14ac:dyDescent="0.35">
      <c r="M135">
        <v>2014</v>
      </c>
      <c r="N135">
        <v>2014</v>
      </c>
      <c r="O135" t="s">
        <v>113</v>
      </c>
      <c r="P135" t="s">
        <v>114</v>
      </c>
      <c r="Q135">
        <v>419</v>
      </c>
      <c r="R135">
        <v>21425044</v>
      </c>
      <c r="S135">
        <v>2</v>
      </c>
      <c r="T135" s="5" t="str">
        <f t="shared" si="2"/>
        <v>201445-54 years</v>
      </c>
    </row>
    <row r="136" spans="13:20" x14ac:dyDescent="0.35">
      <c r="M136">
        <v>2014</v>
      </c>
      <c r="N136">
        <v>2014</v>
      </c>
      <c r="O136" t="s">
        <v>115</v>
      </c>
      <c r="P136" t="s">
        <v>116</v>
      </c>
      <c r="Q136">
        <v>2651</v>
      </c>
      <c r="R136">
        <v>19321882</v>
      </c>
      <c r="S136">
        <v>13.7</v>
      </c>
      <c r="T136" s="5" t="str">
        <f t="shared" si="2"/>
        <v>201455-64 years</v>
      </c>
    </row>
    <row r="137" spans="13:20" x14ac:dyDescent="0.35">
      <c r="M137">
        <v>2014</v>
      </c>
      <c r="N137">
        <v>2014</v>
      </c>
      <c r="O137" t="s">
        <v>117</v>
      </c>
      <c r="P137" t="s">
        <v>118</v>
      </c>
      <c r="Q137">
        <v>6390</v>
      </c>
      <c r="R137">
        <v>12349045</v>
      </c>
      <c r="S137">
        <v>51.7</v>
      </c>
      <c r="T137" s="5" t="str">
        <f t="shared" si="2"/>
        <v>201465-74 years</v>
      </c>
    </row>
    <row r="138" spans="13:20" x14ac:dyDescent="0.35">
      <c r="M138">
        <v>2014</v>
      </c>
      <c r="N138">
        <v>2014</v>
      </c>
      <c r="O138" t="s">
        <v>119</v>
      </c>
      <c r="P138" t="s">
        <v>120</v>
      </c>
      <c r="Q138">
        <v>9464</v>
      </c>
      <c r="R138">
        <v>5893378</v>
      </c>
      <c r="S138">
        <v>160.6</v>
      </c>
      <c r="T138" s="5" t="str">
        <f t="shared" si="2"/>
        <v>201475-84 years</v>
      </c>
    </row>
    <row r="139" spans="13:20" x14ac:dyDescent="0.35">
      <c r="M139">
        <v>2014</v>
      </c>
      <c r="N139">
        <v>2014</v>
      </c>
      <c r="O139" t="s">
        <v>121</v>
      </c>
      <c r="P139" t="s">
        <v>122</v>
      </c>
      <c r="Q139">
        <v>9396</v>
      </c>
      <c r="R139">
        <v>2108869</v>
      </c>
      <c r="S139">
        <v>445.5</v>
      </c>
      <c r="T139" s="5" t="str">
        <f t="shared" si="2"/>
        <v>201485+ years</v>
      </c>
    </row>
    <row r="140" spans="13:20" x14ac:dyDescent="0.35">
      <c r="M140">
        <v>2014</v>
      </c>
      <c r="N140">
        <v>2014</v>
      </c>
      <c r="O140" t="s">
        <v>123</v>
      </c>
      <c r="P140" t="s">
        <v>124</v>
      </c>
      <c r="Q140">
        <v>1</v>
      </c>
      <c r="R140" t="s">
        <v>125</v>
      </c>
      <c r="S140" t="s">
        <v>125</v>
      </c>
      <c r="T140" s="5" t="str">
        <f t="shared" si="2"/>
        <v>2014Not Stated</v>
      </c>
    </row>
    <row r="141" spans="13:20" x14ac:dyDescent="0.35">
      <c r="M141">
        <v>2015</v>
      </c>
      <c r="N141">
        <v>2015</v>
      </c>
      <c r="O141" t="s">
        <v>108</v>
      </c>
      <c r="P141" t="s">
        <v>109</v>
      </c>
      <c r="Q141">
        <v>4</v>
      </c>
      <c r="R141">
        <v>22299138</v>
      </c>
      <c r="S141" t="s">
        <v>149</v>
      </c>
      <c r="T141" s="5" t="str">
        <f t="shared" si="2"/>
        <v>201525-34 years</v>
      </c>
    </row>
    <row r="142" spans="13:20" x14ac:dyDescent="0.35">
      <c r="M142">
        <v>2015</v>
      </c>
      <c r="N142">
        <v>2015</v>
      </c>
      <c r="O142" t="s">
        <v>110</v>
      </c>
      <c r="P142" t="s">
        <v>111</v>
      </c>
      <c r="Q142">
        <v>18</v>
      </c>
      <c r="R142">
        <v>20203577</v>
      </c>
      <c r="S142" t="s">
        <v>149</v>
      </c>
      <c r="T142" s="5" t="str">
        <f t="shared" si="2"/>
        <v>201535-44 years</v>
      </c>
    </row>
    <row r="143" spans="13:20" x14ac:dyDescent="0.35">
      <c r="M143">
        <v>2015</v>
      </c>
      <c r="N143">
        <v>2015</v>
      </c>
      <c r="O143" t="s">
        <v>113</v>
      </c>
      <c r="P143" t="s">
        <v>114</v>
      </c>
      <c r="Q143">
        <v>394</v>
      </c>
      <c r="R143">
        <v>21298776</v>
      </c>
      <c r="S143">
        <v>1.8</v>
      </c>
      <c r="T143" s="5" t="str">
        <f t="shared" si="2"/>
        <v>201545-54 years</v>
      </c>
    </row>
    <row r="144" spans="13:20" x14ac:dyDescent="0.35">
      <c r="M144">
        <v>2015</v>
      </c>
      <c r="N144">
        <v>2015</v>
      </c>
      <c r="O144" t="s">
        <v>115</v>
      </c>
      <c r="P144" t="s">
        <v>116</v>
      </c>
      <c r="Q144">
        <v>2715</v>
      </c>
      <c r="R144">
        <v>19714747</v>
      </c>
      <c r="S144">
        <v>13.8</v>
      </c>
      <c r="T144" s="5" t="str">
        <f t="shared" si="2"/>
        <v>201555-64 years</v>
      </c>
    </row>
    <row r="145" spans="13:20" x14ac:dyDescent="0.35">
      <c r="M145">
        <v>2015</v>
      </c>
      <c r="N145">
        <v>2015</v>
      </c>
      <c r="O145" t="s">
        <v>117</v>
      </c>
      <c r="P145" t="s">
        <v>118</v>
      </c>
      <c r="Q145">
        <v>6487</v>
      </c>
      <c r="R145">
        <v>12892348</v>
      </c>
      <c r="S145">
        <v>50.3</v>
      </c>
      <c r="T145" s="5" t="str">
        <f t="shared" si="2"/>
        <v>201565-74 years</v>
      </c>
    </row>
    <row r="146" spans="13:20" x14ac:dyDescent="0.35">
      <c r="M146">
        <v>2015</v>
      </c>
      <c r="N146">
        <v>2015</v>
      </c>
      <c r="O146" t="s">
        <v>119</v>
      </c>
      <c r="P146" t="s">
        <v>120</v>
      </c>
      <c r="Q146">
        <v>9611</v>
      </c>
      <c r="R146">
        <v>6023571</v>
      </c>
      <c r="S146">
        <v>159.6</v>
      </c>
      <c r="T146" s="5" t="str">
        <f t="shared" si="2"/>
        <v>201575-84 years</v>
      </c>
    </row>
    <row r="147" spans="13:20" x14ac:dyDescent="0.35">
      <c r="M147">
        <v>2015</v>
      </c>
      <c r="N147">
        <v>2015</v>
      </c>
      <c r="O147" t="s">
        <v>121</v>
      </c>
      <c r="P147" t="s">
        <v>122</v>
      </c>
      <c r="Q147">
        <v>9619</v>
      </c>
      <c r="R147">
        <v>2174298</v>
      </c>
      <c r="S147">
        <v>442.4</v>
      </c>
      <c r="T147" s="5" t="str">
        <f t="shared" si="2"/>
        <v>201585+ years</v>
      </c>
    </row>
    <row r="148" spans="13:20" x14ac:dyDescent="0.35">
      <c r="M148">
        <v>2016</v>
      </c>
      <c r="N148">
        <v>2016</v>
      </c>
      <c r="O148" t="s">
        <v>150</v>
      </c>
      <c r="P148" t="s">
        <v>151</v>
      </c>
      <c r="Q148">
        <v>1</v>
      </c>
      <c r="R148">
        <v>22292911</v>
      </c>
      <c r="S148" t="s">
        <v>149</v>
      </c>
      <c r="T148" s="5" t="str">
        <f t="shared" si="2"/>
        <v>201615-24 years</v>
      </c>
    </row>
    <row r="149" spans="13:20" x14ac:dyDescent="0.35">
      <c r="M149">
        <v>2016</v>
      </c>
      <c r="N149">
        <v>2016</v>
      </c>
      <c r="O149" t="s">
        <v>108</v>
      </c>
      <c r="P149" t="s">
        <v>109</v>
      </c>
      <c r="Q149">
        <v>3</v>
      </c>
      <c r="R149">
        <v>22599738</v>
      </c>
      <c r="S149" t="s">
        <v>149</v>
      </c>
      <c r="T149" s="5" t="str">
        <f t="shared" si="2"/>
        <v>201625-34 years</v>
      </c>
    </row>
    <row r="150" spans="13:20" x14ac:dyDescent="0.35">
      <c r="M150">
        <v>2016</v>
      </c>
      <c r="N150">
        <v>2016</v>
      </c>
      <c r="O150" t="s">
        <v>110</v>
      </c>
      <c r="P150" t="s">
        <v>111</v>
      </c>
      <c r="Q150">
        <v>19</v>
      </c>
      <c r="R150">
        <v>20152763</v>
      </c>
      <c r="S150" t="s">
        <v>149</v>
      </c>
      <c r="T150" s="5" t="str">
        <f t="shared" si="2"/>
        <v>201635-44 years</v>
      </c>
    </row>
    <row r="151" spans="13:20" x14ac:dyDescent="0.35">
      <c r="M151">
        <v>2016</v>
      </c>
      <c r="N151">
        <v>2016</v>
      </c>
      <c r="O151" t="s">
        <v>113</v>
      </c>
      <c r="P151" t="s">
        <v>114</v>
      </c>
      <c r="Q151">
        <v>397</v>
      </c>
      <c r="R151">
        <v>21106139</v>
      </c>
      <c r="S151">
        <v>1.9</v>
      </c>
      <c r="T151" s="5" t="str">
        <f t="shared" si="2"/>
        <v>201645-54 years</v>
      </c>
    </row>
    <row r="152" spans="13:20" x14ac:dyDescent="0.35">
      <c r="M152">
        <v>2016</v>
      </c>
      <c r="N152">
        <v>2016</v>
      </c>
      <c r="O152" t="s">
        <v>115</v>
      </c>
      <c r="P152" t="s">
        <v>116</v>
      </c>
      <c r="Q152">
        <v>2893</v>
      </c>
      <c r="R152">
        <v>19999038</v>
      </c>
      <c r="S152">
        <v>14.5</v>
      </c>
      <c r="T152" s="5" t="str">
        <f t="shared" si="2"/>
        <v>201655-64 years</v>
      </c>
    </row>
    <row r="153" spans="13:20" x14ac:dyDescent="0.35">
      <c r="M153">
        <v>2016</v>
      </c>
      <c r="N153">
        <v>2016</v>
      </c>
      <c r="O153" t="s">
        <v>117</v>
      </c>
      <c r="P153" t="s">
        <v>118</v>
      </c>
      <c r="Q153">
        <v>6881</v>
      </c>
      <c r="R153">
        <v>13391109</v>
      </c>
      <c r="S153">
        <v>51.4</v>
      </c>
      <c r="T153" s="5" t="str">
        <f t="shared" si="2"/>
        <v>201665-74 years</v>
      </c>
    </row>
    <row r="154" spans="13:20" x14ac:dyDescent="0.35">
      <c r="M154">
        <v>2016</v>
      </c>
      <c r="N154">
        <v>2016</v>
      </c>
      <c r="O154" t="s">
        <v>119</v>
      </c>
      <c r="P154" t="s">
        <v>120</v>
      </c>
      <c r="Q154">
        <v>10081</v>
      </c>
      <c r="R154">
        <v>6176874</v>
      </c>
      <c r="S154">
        <v>163.19999999999999</v>
      </c>
      <c r="T154" s="5" t="str">
        <f t="shared" si="2"/>
        <v>201675-84 years</v>
      </c>
    </row>
    <row r="155" spans="13:20" x14ac:dyDescent="0.35">
      <c r="M155">
        <v>2016</v>
      </c>
      <c r="N155">
        <v>2016</v>
      </c>
      <c r="O155" t="s">
        <v>121</v>
      </c>
      <c r="P155" t="s">
        <v>122</v>
      </c>
      <c r="Q155">
        <v>10095</v>
      </c>
      <c r="R155">
        <v>2224843</v>
      </c>
      <c r="S155">
        <v>453.7</v>
      </c>
      <c r="T155" s="5" t="str">
        <f t="shared" si="2"/>
        <v>201685+ years</v>
      </c>
    </row>
    <row r="156" spans="13:20" x14ac:dyDescent="0.35">
      <c r="M156">
        <v>2017</v>
      </c>
      <c r="N156">
        <v>2017</v>
      </c>
      <c r="O156" t="s">
        <v>152</v>
      </c>
      <c r="P156" s="4">
        <v>44330</v>
      </c>
      <c r="Q156">
        <v>1</v>
      </c>
      <c r="R156">
        <v>20973213</v>
      </c>
      <c r="S156" t="s">
        <v>149</v>
      </c>
      <c r="T156" s="5" t="str">
        <f t="shared" si="2"/>
        <v>20175-14 years</v>
      </c>
    </row>
    <row r="157" spans="13:20" x14ac:dyDescent="0.35">
      <c r="M157">
        <v>2017</v>
      </c>
      <c r="N157">
        <v>2017</v>
      </c>
      <c r="O157" t="s">
        <v>150</v>
      </c>
      <c r="P157" t="s">
        <v>151</v>
      </c>
      <c r="Q157">
        <v>1</v>
      </c>
      <c r="R157">
        <v>22149633</v>
      </c>
      <c r="S157" t="s">
        <v>149</v>
      </c>
      <c r="T157" s="5" t="str">
        <f t="shared" si="2"/>
        <v>201715-24 years</v>
      </c>
    </row>
    <row r="158" spans="13:20" x14ac:dyDescent="0.35">
      <c r="M158">
        <v>2017</v>
      </c>
      <c r="N158">
        <v>2017</v>
      </c>
      <c r="O158" t="s">
        <v>108</v>
      </c>
      <c r="P158" t="s">
        <v>109</v>
      </c>
      <c r="Q158">
        <v>1</v>
      </c>
      <c r="R158">
        <v>22991361</v>
      </c>
      <c r="S158" t="s">
        <v>149</v>
      </c>
      <c r="T158" s="5" t="str">
        <f t="shared" si="2"/>
        <v>201725-34 years</v>
      </c>
    </row>
    <row r="159" spans="13:20" x14ac:dyDescent="0.35">
      <c r="M159">
        <v>2017</v>
      </c>
      <c r="N159">
        <v>2017</v>
      </c>
      <c r="O159" t="s">
        <v>110</v>
      </c>
      <c r="P159" t="s">
        <v>111</v>
      </c>
      <c r="Q159">
        <v>8</v>
      </c>
      <c r="R159">
        <v>20369100</v>
      </c>
      <c r="S159" t="s">
        <v>149</v>
      </c>
      <c r="T159" s="5" t="str">
        <f t="shared" si="2"/>
        <v>201735-44 years</v>
      </c>
    </row>
    <row r="160" spans="13:20" x14ac:dyDescent="0.35">
      <c r="M160">
        <v>2017</v>
      </c>
      <c r="N160">
        <v>2017</v>
      </c>
      <c r="O160" t="s">
        <v>113</v>
      </c>
      <c r="P160" t="s">
        <v>114</v>
      </c>
      <c r="Q160">
        <v>399</v>
      </c>
      <c r="R160">
        <v>20906357</v>
      </c>
      <c r="S160">
        <v>1.9</v>
      </c>
      <c r="T160" s="5" t="str">
        <f t="shared" si="2"/>
        <v>201745-54 years</v>
      </c>
    </row>
    <row r="161" spans="13:20" x14ac:dyDescent="0.35">
      <c r="M161">
        <v>2017</v>
      </c>
      <c r="N161">
        <v>2017</v>
      </c>
      <c r="O161" t="s">
        <v>115</v>
      </c>
      <c r="P161" t="s">
        <v>116</v>
      </c>
      <c r="Q161">
        <v>2743</v>
      </c>
      <c r="R161">
        <v>20257803</v>
      </c>
      <c r="S161">
        <v>13.5</v>
      </c>
      <c r="T161" s="5" t="str">
        <f t="shared" si="2"/>
        <v>201755-64 years</v>
      </c>
    </row>
    <row r="162" spans="13:20" x14ac:dyDescent="0.35">
      <c r="M162">
        <v>2017</v>
      </c>
      <c r="N162">
        <v>2017</v>
      </c>
      <c r="O162" t="s">
        <v>117</v>
      </c>
      <c r="P162" t="s">
        <v>118</v>
      </c>
      <c r="Q162">
        <v>7280</v>
      </c>
      <c r="R162">
        <v>13877140</v>
      </c>
      <c r="S162">
        <v>52.5</v>
      </c>
      <c r="T162" s="5" t="str">
        <f t="shared" si="2"/>
        <v>201765-74 years</v>
      </c>
    </row>
    <row r="163" spans="13:20" x14ac:dyDescent="0.35">
      <c r="M163">
        <v>2017</v>
      </c>
      <c r="N163">
        <v>2017</v>
      </c>
      <c r="O163" t="s">
        <v>119</v>
      </c>
      <c r="P163" t="s">
        <v>120</v>
      </c>
      <c r="Q163">
        <v>10143</v>
      </c>
      <c r="R163">
        <v>6407875</v>
      </c>
      <c r="S163">
        <v>158.30000000000001</v>
      </c>
      <c r="T163" s="5" t="str">
        <f t="shared" si="2"/>
        <v>201775-84 years</v>
      </c>
    </row>
    <row r="164" spans="13:20" x14ac:dyDescent="0.35">
      <c r="M164">
        <v>2017</v>
      </c>
      <c r="N164">
        <v>2017</v>
      </c>
      <c r="O164" t="s">
        <v>121</v>
      </c>
      <c r="P164" t="s">
        <v>122</v>
      </c>
      <c r="Q164">
        <v>9910</v>
      </c>
      <c r="R164">
        <v>2279669</v>
      </c>
      <c r="S164">
        <v>434.7</v>
      </c>
      <c r="T164" s="5" t="str">
        <f t="shared" si="2"/>
        <v>201785+ years</v>
      </c>
    </row>
    <row r="165" spans="13:20" x14ac:dyDescent="0.35">
      <c r="M165">
        <v>2017</v>
      </c>
      <c r="N165">
        <v>2017</v>
      </c>
      <c r="O165" t="s">
        <v>123</v>
      </c>
      <c r="P165" t="s">
        <v>124</v>
      </c>
      <c r="Q165">
        <v>2</v>
      </c>
      <c r="R165" t="s">
        <v>125</v>
      </c>
      <c r="S165" t="s">
        <v>125</v>
      </c>
      <c r="T165" s="5" t="str">
        <f t="shared" si="2"/>
        <v>2017Not Stated</v>
      </c>
    </row>
    <row r="166" spans="13:20" x14ac:dyDescent="0.35">
      <c r="M166">
        <v>2018</v>
      </c>
      <c r="N166">
        <v>2018</v>
      </c>
      <c r="O166" t="s">
        <v>100</v>
      </c>
      <c r="P166" s="4">
        <v>44200</v>
      </c>
      <c r="Q166">
        <v>1</v>
      </c>
      <c r="R166">
        <v>8163697</v>
      </c>
      <c r="S166" t="s">
        <v>149</v>
      </c>
      <c r="T166" s="5" t="str">
        <f t="shared" si="2"/>
        <v>20181-4 years</v>
      </c>
    </row>
    <row r="167" spans="13:20" x14ac:dyDescent="0.35">
      <c r="M167">
        <v>2018</v>
      </c>
      <c r="N167">
        <v>2018</v>
      </c>
      <c r="O167" t="s">
        <v>110</v>
      </c>
      <c r="P167" t="s">
        <v>111</v>
      </c>
      <c r="Q167">
        <v>24</v>
      </c>
      <c r="R167">
        <v>20587600</v>
      </c>
      <c r="S167">
        <v>0.1</v>
      </c>
      <c r="T167" s="5" t="str">
        <f t="shared" si="2"/>
        <v>201835-44 years</v>
      </c>
    </row>
    <row r="168" spans="13:20" x14ac:dyDescent="0.35">
      <c r="M168">
        <v>2018</v>
      </c>
      <c r="N168">
        <v>2018</v>
      </c>
      <c r="O168" t="s">
        <v>113</v>
      </c>
      <c r="P168" t="s">
        <v>114</v>
      </c>
      <c r="Q168">
        <v>412</v>
      </c>
      <c r="R168">
        <v>20541202</v>
      </c>
      <c r="S168">
        <v>2</v>
      </c>
      <c r="T168" s="5" t="str">
        <f t="shared" si="2"/>
        <v>201845-54 years</v>
      </c>
    </row>
    <row r="169" spans="13:20" x14ac:dyDescent="0.35">
      <c r="M169">
        <v>2018</v>
      </c>
      <c r="N169">
        <v>2018</v>
      </c>
      <c r="O169" t="s">
        <v>115</v>
      </c>
      <c r="P169" t="s">
        <v>116</v>
      </c>
      <c r="Q169">
        <v>2916</v>
      </c>
      <c r="R169">
        <v>20398863</v>
      </c>
      <c r="S169">
        <v>14.3</v>
      </c>
      <c r="T169" s="5" t="str">
        <f t="shared" si="2"/>
        <v>201855-64 years</v>
      </c>
    </row>
    <row r="170" spans="13:20" x14ac:dyDescent="0.35">
      <c r="M170">
        <v>2018</v>
      </c>
      <c r="N170">
        <v>2018</v>
      </c>
      <c r="O170" t="s">
        <v>117</v>
      </c>
      <c r="P170" t="s">
        <v>118</v>
      </c>
      <c r="Q170">
        <v>7420</v>
      </c>
      <c r="R170">
        <v>14246085</v>
      </c>
      <c r="S170">
        <v>52.1</v>
      </c>
      <c r="T170" s="5" t="str">
        <f t="shared" si="2"/>
        <v>201865-74 years</v>
      </c>
    </row>
    <row r="171" spans="13:20" x14ac:dyDescent="0.35">
      <c r="M171">
        <v>2018</v>
      </c>
      <c r="N171">
        <v>2018</v>
      </c>
      <c r="O171" t="s">
        <v>119</v>
      </c>
      <c r="P171" t="s">
        <v>120</v>
      </c>
      <c r="Q171">
        <v>10461</v>
      </c>
      <c r="R171">
        <v>6735040</v>
      </c>
      <c r="S171">
        <v>155.30000000000001</v>
      </c>
      <c r="T171" s="5" t="str">
        <f t="shared" si="2"/>
        <v>201875-84 years</v>
      </c>
    </row>
    <row r="172" spans="13:20" x14ac:dyDescent="0.35">
      <c r="M172">
        <v>2018</v>
      </c>
      <c r="N172">
        <v>2018</v>
      </c>
      <c r="O172" t="s">
        <v>121</v>
      </c>
      <c r="P172" t="s">
        <v>122</v>
      </c>
      <c r="Q172">
        <v>10254</v>
      </c>
      <c r="R172">
        <v>2325693</v>
      </c>
      <c r="S172">
        <v>440.9</v>
      </c>
      <c r="T172" s="5" t="str">
        <f t="shared" si="2"/>
        <v>201885+ years</v>
      </c>
    </row>
    <row r="173" spans="13:20" x14ac:dyDescent="0.35">
      <c r="M173">
        <v>2018</v>
      </c>
      <c r="N173">
        <v>2018</v>
      </c>
      <c r="O173" t="s">
        <v>123</v>
      </c>
      <c r="P173" t="s">
        <v>124</v>
      </c>
      <c r="Q173">
        <v>1</v>
      </c>
      <c r="R173" t="s">
        <v>125</v>
      </c>
      <c r="S173" t="s">
        <v>125</v>
      </c>
      <c r="T173" s="5" t="str">
        <f t="shared" si="2"/>
        <v>2018Not Stated</v>
      </c>
    </row>
    <row r="174" spans="13:20" x14ac:dyDescent="0.35">
      <c r="M174">
        <v>2019</v>
      </c>
      <c r="N174">
        <v>2019</v>
      </c>
      <c r="O174" t="s">
        <v>100</v>
      </c>
      <c r="P174" s="4">
        <v>44200</v>
      </c>
      <c r="Q174">
        <v>1</v>
      </c>
      <c r="R174">
        <v>8074090</v>
      </c>
      <c r="S174" t="s">
        <v>149</v>
      </c>
      <c r="T174" s="5" t="str">
        <f t="shared" si="2"/>
        <v>20191-4 years</v>
      </c>
    </row>
    <row r="175" spans="13:20" x14ac:dyDescent="0.35">
      <c r="M175">
        <v>2019</v>
      </c>
      <c r="N175">
        <v>2019</v>
      </c>
      <c r="O175" t="s">
        <v>150</v>
      </c>
      <c r="P175" t="s">
        <v>151</v>
      </c>
      <c r="Q175">
        <v>3</v>
      </c>
      <c r="R175">
        <v>21810359</v>
      </c>
      <c r="S175" t="s">
        <v>149</v>
      </c>
      <c r="T175" s="5" t="str">
        <f t="shared" si="2"/>
        <v>201915-24 years</v>
      </c>
    </row>
    <row r="176" spans="13:20" x14ac:dyDescent="0.35">
      <c r="M176">
        <v>2019</v>
      </c>
      <c r="N176">
        <v>2019</v>
      </c>
      <c r="O176" t="s">
        <v>108</v>
      </c>
      <c r="P176" t="s">
        <v>109</v>
      </c>
      <c r="Q176">
        <v>2</v>
      </c>
      <c r="R176">
        <v>23359180</v>
      </c>
      <c r="S176" t="s">
        <v>149</v>
      </c>
      <c r="T176" s="5" t="str">
        <f t="shared" si="2"/>
        <v>201925-34 years</v>
      </c>
    </row>
    <row r="177" spans="12:20" x14ac:dyDescent="0.35">
      <c r="M177">
        <v>2019</v>
      </c>
      <c r="N177">
        <v>2019</v>
      </c>
      <c r="O177" t="s">
        <v>110</v>
      </c>
      <c r="P177" t="s">
        <v>111</v>
      </c>
      <c r="Q177">
        <v>23</v>
      </c>
      <c r="R177">
        <v>20792080</v>
      </c>
      <c r="S177">
        <v>0.1</v>
      </c>
      <c r="T177" s="5" t="str">
        <f t="shared" si="2"/>
        <v>201935-44 years</v>
      </c>
    </row>
    <row r="178" spans="12:20" x14ac:dyDescent="0.35">
      <c r="M178">
        <v>2019</v>
      </c>
      <c r="N178">
        <v>2019</v>
      </c>
      <c r="O178" t="s">
        <v>113</v>
      </c>
      <c r="P178" t="s">
        <v>114</v>
      </c>
      <c r="Q178">
        <v>385</v>
      </c>
      <c r="R178">
        <v>20171966</v>
      </c>
      <c r="S178">
        <v>1.9</v>
      </c>
      <c r="T178" s="5" t="str">
        <f t="shared" si="2"/>
        <v>201945-54 years</v>
      </c>
    </row>
    <row r="179" spans="12:20" x14ac:dyDescent="0.35">
      <c r="M179">
        <v>2019</v>
      </c>
      <c r="N179">
        <v>2019</v>
      </c>
      <c r="O179" t="s">
        <v>115</v>
      </c>
      <c r="P179" t="s">
        <v>116</v>
      </c>
      <c r="Q179">
        <v>2922</v>
      </c>
      <c r="R179">
        <v>20499219</v>
      </c>
      <c r="S179">
        <v>14.3</v>
      </c>
      <c r="T179" s="5" t="str">
        <f t="shared" si="2"/>
        <v>201955-64 years</v>
      </c>
    </row>
    <row r="180" spans="12:20" x14ac:dyDescent="0.35">
      <c r="M180">
        <v>2019</v>
      </c>
      <c r="N180">
        <v>2019</v>
      </c>
      <c r="O180" t="s">
        <v>117</v>
      </c>
      <c r="P180" t="s">
        <v>118</v>
      </c>
      <c r="Q180">
        <v>7590</v>
      </c>
      <c r="R180">
        <v>14699579</v>
      </c>
      <c r="S180">
        <v>51.6</v>
      </c>
      <c r="T180" s="5" t="str">
        <f t="shared" si="2"/>
        <v>201965-74 years</v>
      </c>
    </row>
    <row r="181" spans="12:20" x14ac:dyDescent="0.35">
      <c r="M181">
        <v>2019</v>
      </c>
      <c r="N181">
        <v>2019</v>
      </c>
      <c r="O181" t="s">
        <v>119</v>
      </c>
      <c r="P181" t="s">
        <v>120</v>
      </c>
      <c r="Q181">
        <v>10487</v>
      </c>
      <c r="R181">
        <v>6998223</v>
      </c>
      <c r="S181">
        <v>149.9</v>
      </c>
      <c r="T181" s="5" t="str">
        <f t="shared" si="2"/>
        <v>201975-84 years</v>
      </c>
    </row>
    <row r="182" spans="12:20" x14ac:dyDescent="0.35">
      <c r="M182">
        <v>2019</v>
      </c>
      <c r="N182">
        <v>2019</v>
      </c>
      <c r="O182" t="s">
        <v>121</v>
      </c>
      <c r="P182" t="s">
        <v>122</v>
      </c>
      <c r="Q182">
        <v>10223</v>
      </c>
      <c r="R182">
        <v>2376488</v>
      </c>
      <c r="S182">
        <v>430.2</v>
      </c>
      <c r="T182" s="5" t="str">
        <f t="shared" si="2"/>
        <v>201985+ years</v>
      </c>
    </row>
    <row r="183" spans="12:20" x14ac:dyDescent="0.35">
      <c r="M183">
        <v>2019</v>
      </c>
      <c r="N183">
        <v>2019</v>
      </c>
      <c r="O183" t="s">
        <v>123</v>
      </c>
      <c r="P183" t="s">
        <v>124</v>
      </c>
      <c r="Q183">
        <v>2</v>
      </c>
      <c r="R183" t="s">
        <v>125</v>
      </c>
      <c r="S183" t="s">
        <v>125</v>
      </c>
      <c r="T183" s="5" t="str">
        <f t="shared" si="2"/>
        <v>2019Not Stated</v>
      </c>
    </row>
    <row r="184" spans="12:20" x14ac:dyDescent="0.35">
      <c r="L184" t="s">
        <v>8</v>
      </c>
    </row>
    <row r="185" spans="12:20" x14ac:dyDescent="0.35">
      <c r="L185" t="s">
        <v>9</v>
      </c>
    </row>
    <row r="186" spans="12:20" x14ac:dyDescent="0.35">
      <c r="L186" t="s">
        <v>10</v>
      </c>
    </row>
    <row r="187" spans="12:20" x14ac:dyDescent="0.35">
      <c r="L187" t="s">
        <v>63</v>
      </c>
    </row>
    <row r="188" spans="12:20" x14ac:dyDescent="0.35">
      <c r="L188" t="s">
        <v>153</v>
      </c>
    </row>
    <row r="189" spans="12:20" x14ac:dyDescent="0.35">
      <c r="L189" t="s">
        <v>154</v>
      </c>
    </row>
    <row r="190" spans="12:20" x14ac:dyDescent="0.35">
      <c r="L190" t="s">
        <v>129</v>
      </c>
    </row>
    <row r="191" spans="12:20" x14ac:dyDescent="0.35">
      <c r="L191" t="s">
        <v>14</v>
      </c>
    </row>
    <row r="192" spans="12:20" x14ac:dyDescent="0.35">
      <c r="L192" t="s">
        <v>15</v>
      </c>
    </row>
    <row r="193" spans="12:12" x14ac:dyDescent="0.35">
      <c r="L193" t="s">
        <v>17</v>
      </c>
    </row>
    <row r="194" spans="12:12" x14ac:dyDescent="0.35">
      <c r="L194" t="s">
        <v>18</v>
      </c>
    </row>
    <row r="195" spans="12:12" x14ac:dyDescent="0.35">
      <c r="L195" t="s">
        <v>8</v>
      </c>
    </row>
    <row r="196" spans="12:12" x14ac:dyDescent="0.35">
      <c r="L196" t="s">
        <v>19</v>
      </c>
    </row>
    <row r="197" spans="12:12" x14ac:dyDescent="0.35">
      <c r="L197" t="s">
        <v>8</v>
      </c>
    </row>
    <row r="198" spans="12:12" x14ac:dyDescent="0.35">
      <c r="L198" t="s">
        <v>155</v>
      </c>
    </row>
    <row r="199" spans="12:12" x14ac:dyDescent="0.35">
      <c r="L199" t="s">
        <v>8</v>
      </c>
    </row>
    <row r="200" spans="12:12" x14ac:dyDescent="0.35">
      <c r="L200" t="s">
        <v>20</v>
      </c>
    </row>
    <row r="201" spans="12:12" x14ac:dyDescent="0.35">
      <c r="L201" t="s">
        <v>21</v>
      </c>
    </row>
    <row r="202" spans="12:12" x14ac:dyDescent="0.35">
      <c r="L202" t="s">
        <v>22</v>
      </c>
    </row>
    <row r="203" spans="12:12" x14ac:dyDescent="0.35">
      <c r="L203" t="s">
        <v>156</v>
      </c>
    </row>
    <row r="204" spans="12:12" x14ac:dyDescent="0.35">
      <c r="L204" t="s">
        <v>8</v>
      </c>
    </row>
    <row r="205" spans="12:12" x14ac:dyDescent="0.35">
      <c r="L205" t="s">
        <v>132</v>
      </c>
    </row>
    <row r="206" spans="12:12" x14ac:dyDescent="0.35">
      <c r="L206" t="s">
        <v>133</v>
      </c>
    </row>
    <row r="207" spans="12:12" x14ac:dyDescent="0.35">
      <c r="L207" t="s">
        <v>8</v>
      </c>
    </row>
    <row r="208" spans="12:12" x14ac:dyDescent="0.35">
      <c r="L208" t="s">
        <v>23</v>
      </c>
    </row>
    <row r="209" spans="12:12" x14ac:dyDescent="0.35">
      <c r="L209" t="s">
        <v>24</v>
      </c>
    </row>
    <row r="210" spans="12:12" x14ac:dyDescent="0.35">
      <c r="L210" t="s">
        <v>25</v>
      </c>
    </row>
    <row r="211" spans="12:12" x14ac:dyDescent="0.35">
      <c r="L211" t="s">
        <v>26</v>
      </c>
    </row>
    <row r="212" spans="12:12" x14ac:dyDescent="0.35">
      <c r="L212" t="s">
        <v>27</v>
      </c>
    </row>
    <row r="213" spans="12:12" x14ac:dyDescent="0.35">
      <c r="L213" t="s">
        <v>28</v>
      </c>
    </row>
    <row r="214" spans="12:12" x14ac:dyDescent="0.35">
      <c r="L214" t="s">
        <v>29</v>
      </c>
    </row>
    <row r="215" spans="12:12" x14ac:dyDescent="0.35">
      <c r="L215" t="s">
        <v>30</v>
      </c>
    </row>
    <row r="216" spans="12:12" x14ac:dyDescent="0.35">
      <c r="L216" t="s">
        <v>31</v>
      </c>
    </row>
    <row r="217" spans="12:12" x14ac:dyDescent="0.35">
      <c r="L217" t="s">
        <v>32</v>
      </c>
    </row>
    <row r="218" spans="12:12" x14ac:dyDescent="0.35">
      <c r="L218" t="s">
        <v>33</v>
      </c>
    </row>
    <row r="219" spans="12:12" x14ac:dyDescent="0.35">
      <c r="L219" t="s">
        <v>34</v>
      </c>
    </row>
    <row r="220" spans="12:12" x14ac:dyDescent="0.35">
      <c r="L220" t="s">
        <v>35</v>
      </c>
    </row>
    <row r="221" spans="12:12" x14ac:dyDescent="0.35">
      <c r="L221" t="s">
        <v>157</v>
      </c>
    </row>
    <row r="222" spans="12:12" x14ac:dyDescent="0.35">
      <c r="L222" t="s">
        <v>158</v>
      </c>
    </row>
    <row r="223" spans="12:12" x14ac:dyDescent="0.35">
      <c r="L223" t="s">
        <v>159</v>
      </c>
    </row>
    <row r="224" spans="12:12" x14ac:dyDescent="0.35">
      <c r="L224" t="s">
        <v>138</v>
      </c>
    </row>
    <row r="225" spans="12:12" x14ac:dyDescent="0.35">
      <c r="L225" t="s">
        <v>160</v>
      </c>
    </row>
    <row r="226" spans="12:12" x14ac:dyDescent="0.35">
      <c r="L226" t="s">
        <v>161</v>
      </c>
    </row>
    <row r="227" spans="12:12" x14ac:dyDescent="0.35">
      <c r="L227" t="s">
        <v>42</v>
      </c>
    </row>
    <row r="228" spans="12:12" x14ac:dyDescent="0.35">
      <c r="L228" t="s">
        <v>43</v>
      </c>
    </row>
    <row r="229" spans="12:12" x14ac:dyDescent="0.35">
      <c r="L229" t="s">
        <v>44</v>
      </c>
    </row>
    <row r="230" spans="12:12" x14ac:dyDescent="0.35">
      <c r="L230" t="s">
        <v>45</v>
      </c>
    </row>
    <row r="231" spans="12:12" x14ac:dyDescent="0.35">
      <c r="L231" t="s">
        <v>46</v>
      </c>
    </row>
    <row r="232" spans="12:12" x14ac:dyDescent="0.35">
      <c r="L232" t="s">
        <v>47</v>
      </c>
    </row>
    <row r="233" spans="12:12" x14ac:dyDescent="0.35">
      <c r="L233" t="s">
        <v>48</v>
      </c>
    </row>
    <row r="234" spans="12:12" x14ac:dyDescent="0.35">
      <c r="L234" t="s">
        <v>49</v>
      </c>
    </row>
    <row r="235" spans="12:12" x14ac:dyDescent="0.35">
      <c r="L235" t="s">
        <v>50</v>
      </c>
    </row>
    <row r="236" spans="12:12" x14ac:dyDescent="0.35">
      <c r="L236" t="s">
        <v>51</v>
      </c>
    </row>
    <row r="237" spans="12:12" x14ac:dyDescent="0.35">
      <c r="L237" t="s">
        <v>52</v>
      </c>
    </row>
    <row r="238" spans="12:12" x14ac:dyDescent="0.35">
      <c r="L238" t="s">
        <v>53</v>
      </c>
    </row>
    <row r="239" spans="12:12" x14ac:dyDescent="0.35">
      <c r="L239" t="s">
        <v>54</v>
      </c>
    </row>
    <row r="240" spans="12:12" x14ac:dyDescent="0.35">
      <c r="L240" t="s">
        <v>55</v>
      </c>
    </row>
    <row r="241" spans="12:12" x14ac:dyDescent="0.35">
      <c r="L241" t="s">
        <v>56</v>
      </c>
    </row>
    <row r="242" spans="12:12" x14ac:dyDescent="0.35">
      <c r="L242" t="s">
        <v>57</v>
      </c>
    </row>
    <row r="243" spans="12:12" x14ac:dyDescent="0.35">
      <c r="L243" t="s">
        <v>58</v>
      </c>
    </row>
    <row r="244" spans="12:12" x14ac:dyDescent="0.35">
      <c r="L244" t="s">
        <v>162</v>
      </c>
    </row>
    <row r="245" spans="12:12" x14ac:dyDescent="0.35">
      <c r="L245" t="s">
        <v>60</v>
      </c>
    </row>
    <row r="246" spans="12:12" x14ac:dyDescent="0.35">
      <c r="L246" t="s">
        <v>163</v>
      </c>
    </row>
    <row r="247" spans="12:12" x14ac:dyDescent="0.35">
      <c r="L247" t="s">
        <v>164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2FD3A8-3AF4-4818-8DB7-E73568376E72}">
  <dimension ref="A1:T240"/>
  <sheetViews>
    <sheetView topLeftCell="H179" workbookViewId="0">
      <selection activeCell="T206" sqref="T2:T206"/>
    </sheetView>
  </sheetViews>
  <sheetFormatPr defaultRowHeight="14.5" x14ac:dyDescent="0.35"/>
  <sheetData>
    <row r="1" spans="1:20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61</v>
      </c>
      <c r="L1" t="s">
        <v>0</v>
      </c>
      <c r="M1" t="s">
        <v>1</v>
      </c>
      <c r="N1" t="s">
        <v>2</v>
      </c>
      <c r="O1" t="s">
        <v>98</v>
      </c>
      <c r="P1" t="s">
        <v>99</v>
      </c>
      <c r="Q1" t="s">
        <v>3</v>
      </c>
      <c r="R1" t="s">
        <v>4</v>
      </c>
      <c r="S1" t="s">
        <v>5</v>
      </c>
      <c r="T1" t="s">
        <v>140</v>
      </c>
    </row>
    <row r="2" spans="1:20" x14ac:dyDescent="0.35">
      <c r="B2">
        <v>1979</v>
      </c>
      <c r="C2">
        <v>1979</v>
      </c>
      <c r="D2">
        <v>22240</v>
      </c>
      <c r="E2">
        <v>109170267</v>
      </c>
      <c r="F2">
        <v>20.399999999999999</v>
      </c>
      <c r="G2">
        <v>32.200000000000003</v>
      </c>
      <c r="H2" s="1">
        <v>3.7999999999999999E-2</v>
      </c>
      <c r="M2">
        <v>1979</v>
      </c>
      <c r="N2">
        <v>1979</v>
      </c>
      <c r="O2" t="s">
        <v>102</v>
      </c>
      <c r="P2" s="4">
        <v>44325</v>
      </c>
      <c r="Q2">
        <v>1</v>
      </c>
      <c r="R2">
        <v>8661000</v>
      </c>
      <c r="S2" t="s">
        <v>101</v>
      </c>
      <c r="T2" s="5" t="str">
        <f>M2&amp;O2</f>
        <v>19795-9 years</v>
      </c>
    </row>
    <row r="3" spans="1:20" x14ac:dyDescent="0.35">
      <c r="B3">
        <v>1980</v>
      </c>
      <c r="C3">
        <v>1980</v>
      </c>
      <c r="D3">
        <v>22881</v>
      </c>
      <c r="E3">
        <v>110099439</v>
      </c>
      <c r="F3">
        <v>20.8</v>
      </c>
      <c r="G3">
        <v>32.799999999999997</v>
      </c>
      <c r="H3" s="1">
        <v>3.9E-2</v>
      </c>
      <c r="M3">
        <v>1979</v>
      </c>
      <c r="N3">
        <v>1979</v>
      </c>
      <c r="O3" t="s">
        <v>103</v>
      </c>
      <c r="P3" s="4">
        <v>44483</v>
      </c>
      <c r="Q3">
        <v>1</v>
      </c>
      <c r="R3">
        <v>9414000</v>
      </c>
      <c r="S3" t="s">
        <v>101</v>
      </c>
      <c r="T3" s="5" t="str">
        <f t="shared" ref="T3:T66" si="0">M3&amp;O3</f>
        <v>197910-14 years</v>
      </c>
    </row>
    <row r="4" spans="1:20" x14ac:dyDescent="0.35">
      <c r="B4">
        <v>1981</v>
      </c>
      <c r="C4">
        <v>1981</v>
      </c>
      <c r="D4">
        <v>23370</v>
      </c>
      <c r="E4">
        <v>111517507</v>
      </c>
      <c r="F4">
        <v>21</v>
      </c>
      <c r="G4">
        <v>32.700000000000003</v>
      </c>
      <c r="H4" s="1">
        <v>0.04</v>
      </c>
      <c r="M4">
        <v>1979</v>
      </c>
      <c r="N4">
        <v>1979</v>
      </c>
      <c r="O4" t="s">
        <v>104</v>
      </c>
      <c r="P4" t="s">
        <v>105</v>
      </c>
      <c r="Q4">
        <v>5</v>
      </c>
      <c r="R4">
        <v>10850000</v>
      </c>
      <c r="S4" t="s">
        <v>101</v>
      </c>
      <c r="T4" s="5" t="str">
        <f t="shared" si="0"/>
        <v>197915-19 years</v>
      </c>
    </row>
    <row r="5" spans="1:20" x14ac:dyDescent="0.35">
      <c r="B5">
        <v>1982</v>
      </c>
      <c r="C5">
        <v>1982</v>
      </c>
      <c r="D5">
        <v>24021</v>
      </c>
      <c r="E5">
        <v>112601387</v>
      </c>
      <c r="F5">
        <v>21.3</v>
      </c>
      <c r="G5">
        <v>32.9</v>
      </c>
      <c r="H5" s="1">
        <v>4.1000000000000002E-2</v>
      </c>
      <c r="M5">
        <v>1979</v>
      </c>
      <c r="N5">
        <v>1979</v>
      </c>
      <c r="O5" t="s">
        <v>106</v>
      </c>
      <c r="P5" t="s">
        <v>107</v>
      </c>
      <c r="Q5">
        <v>2</v>
      </c>
      <c r="R5">
        <v>10555000</v>
      </c>
      <c r="S5" t="s">
        <v>101</v>
      </c>
      <c r="T5" s="5" t="str">
        <f t="shared" si="0"/>
        <v>197920-24 years</v>
      </c>
    </row>
    <row r="6" spans="1:20" x14ac:dyDescent="0.35">
      <c r="B6">
        <v>1983</v>
      </c>
      <c r="C6">
        <v>1983</v>
      </c>
      <c r="D6">
        <v>24959</v>
      </c>
      <c r="E6">
        <v>113644707</v>
      </c>
      <c r="F6">
        <v>22</v>
      </c>
      <c r="G6">
        <v>33.4</v>
      </c>
      <c r="H6" s="1">
        <v>4.2999999999999997E-2</v>
      </c>
      <c r="M6">
        <v>1979</v>
      </c>
      <c r="N6">
        <v>1979</v>
      </c>
      <c r="O6" t="s">
        <v>110</v>
      </c>
      <c r="P6" t="s">
        <v>111</v>
      </c>
      <c r="Q6">
        <v>6</v>
      </c>
      <c r="R6">
        <v>12313000</v>
      </c>
      <c r="S6" t="s">
        <v>101</v>
      </c>
      <c r="T6" s="5" t="str">
        <f t="shared" si="0"/>
        <v>197935-44 years</v>
      </c>
    </row>
    <row r="7" spans="1:20" x14ac:dyDescent="0.35">
      <c r="B7">
        <v>1984</v>
      </c>
      <c r="C7">
        <v>1984</v>
      </c>
      <c r="D7">
        <v>25407</v>
      </c>
      <c r="E7">
        <v>114722171</v>
      </c>
      <c r="F7">
        <v>22.1</v>
      </c>
      <c r="G7">
        <v>33.6</v>
      </c>
      <c r="H7" s="1">
        <v>4.2999999999999997E-2</v>
      </c>
      <c r="M7">
        <v>1979</v>
      </c>
      <c r="N7">
        <v>1979</v>
      </c>
      <c r="O7" t="s">
        <v>113</v>
      </c>
      <c r="P7" t="s">
        <v>114</v>
      </c>
      <c r="Q7">
        <v>283</v>
      </c>
      <c r="R7">
        <v>11067000</v>
      </c>
      <c r="S7">
        <v>2.6</v>
      </c>
      <c r="T7" s="5" t="str">
        <f t="shared" si="0"/>
        <v>197945-54 years</v>
      </c>
    </row>
    <row r="8" spans="1:20" x14ac:dyDescent="0.35">
      <c r="B8">
        <v>1985</v>
      </c>
      <c r="C8">
        <v>1985</v>
      </c>
      <c r="D8">
        <v>25943</v>
      </c>
      <c r="E8">
        <v>115775260</v>
      </c>
      <c r="F8">
        <v>22.4</v>
      </c>
      <c r="G8">
        <v>33.4</v>
      </c>
      <c r="H8" s="1">
        <v>4.3999999999999997E-2</v>
      </c>
      <c r="M8">
        <v>1979</v>
      </c>
      <c r="N8">
        <v>1979</v>
      </c>
      <c r="O8" t="s">
        <v>115</v>
      </c>
      <c r="P8" t="s">
        <v>116</v>
      </c>
      <c r="Q8">
        <v>2214</v>
      </c>
      <c r="R8">
        <v>10041000</v>
      </c>
      <c r="S8">
        <v>22</v>
      </c>
      <c r="T8" s="5" t="str">
        <f t="shared" si="0"/>
        <v>197955-64 years</v>
      </c>
    </row>
    <row r="9" spans="1:20" x14ac:dyDescent="0.35">
      <c r="B9">
        <v>1986</v>
      </c>
      <c r="C9">
        <v>1986</v>
      </c>
      <c r="D9">
        <v>27262</v>
      </c>
      <c r="E9">
        <v>116896786</v>
      </c>
      <c r="F9">
        <v>23.3</v>
      </c>
      <c r="G9">
        <v>34.4</v>
      </c>
      <c r="H9" s="1">
        <v>4.5999999999999999E-2</v>
      </c>
      <c r="M9">
        <v>1979</v>
      </c>
      <c r="N9">
        <v>1979</v>
      </c>
      <c r="O9" t="s">
        <v>117</v>
      </c>
      <c r="P9" t="s">
        <v>118</v>
      </c>
      <c r="Q9">
        <v>7028</v>
      </c>
      <c r="R9">
        <v>6648000</v>
      </c>
      <c r="S9">
        <v>105.7</v>
      </c>
      <c r="T9" s="5" t="str">
        <f t="shared" si="0"/>
        <v>197965-74 years</v>
      </c>
    </row>
    <row r="10" spans="1:20" x14ac:dyDescent="0.35">
      <c r="B10">
        <v>1987</v>
      </c>
      <c r="C10">
        <v>1987</v>
      </c>
      <c r="D10">
        <v>27864</v>
      </c>
      <c r="E10">
        <v>118017145</v>
      </c>
      <c r="F10">
        <v>23.6</v>
      </c>
      <c r="G10">
        <v>34.6</v>
      </c>
      <c r="H10" s="1">
        <v>4.7E-2</v>
      </c>
      <c r="M10">
        <v>1979</v>
      </c>
      <c r="N10">
        <v>1979</v>
      </c>
      <c r="O10" t="s">
        <v>119</v>
      </c>
      <c r="P10" t="s">
        <v>120</v>
      </c>
      <c r="Q10">
        <v>8799</v>
      </c>
      <c r="R10">
        <v>2829000</v>
      </c>
      <c r="S10">
        <v>311</v>
      </c>
      <c r="T10" s="5" t="str">
        <f t="shared" si="0"/>
        <v>197975-84 years</v>
      </c>
    </row>
    <row r="11" spans="1:20" x14ac:dyDescent="0.35">
      <c r="B11">
        <v>1988</v>
      </c>
      <c r="C11">
        <v>1988</v>
      </c>
      <c r="D11">
        <v>28982</v>
      </c>
      <c r="E11">
        <v>119166306</v>
      </c>
      <c r="F11">
        <v>24.3</v>
      </c>
      <c r="G11">
        <v>35.4</v>
      </c>
      <c r="H11" s="1">
        <v>4.9000000000000002E-2</v>
      </c>
      <c r="M11">
        <v>1979</v>
      </c>
      <c r="N11">
        <v>1979</v>
      </c>
      <c r="O11" t="s">
        <v>121</v>
      </c>
      <c r="P11" t="s">
        <v>122</v>
      </c>
      <c r="Q11">
        <v>3900</v>
      </c>
      <c r="R11">
        <v>676000</v>
      </c>
      <c r="S11">
        <v>576.9</v>
      </c>
      <c r="T11" s="5" t="str">
        <f t="shared" si="0"/>
        <v>197985+ years</v>
      </c>
    </row>
    <row r="12" spans="1:20" x14ac:dyDescent="0.35">
      <c r="B12">
        <v>1989</v>
      </c>
      <c r="C12">
        <v>1989</v>
      </c>
      <c r="D12">
        <v>30520</v>
      </c>
      <c r="E12">
        <v>120374262</v>
      </c>
      <c r="F12">
        <v>25.4</v>
      </c>
      <c r="G12">
        <v>36.6</v>
      </c>
      <c r="H12" s="1">
        <v>5.1999999999999998E-2</v>
      </c>
      <c r="M12">
        <v>1979</v>
      </c>
      <c r="N12">
        <v>1979</v>
      </c>
      <c r="O12" t="s">
        <v>123</v>
      </c>
      <c r="P12" t="s">
        <v>124</v>
      </c>
      <c r="Q12">
        <v>1</v>
      </c>
      <c r="R12" t="s">
        <v>125</v>
      </c>
      <c r="S12" t="s">
        <v>125</v>
      </c>
      <c r="T12" s="5" t="str">
        <f t="shared" si="0"/>
        <v>1979Not Stated</v>
      </c>
    </row>
    <row r="13" spans="1:20" x14ac:dyDescent="0.35">
      <c r="B13">
        <v>1990</v>
      </c>
      <c r="C13">
        <v>1990</v>
      </c>
      <c r="D13">
        <v>32378</v>
      </c>
      <c r="E13">
        <v>121350439</v>
      </c>
      <c r="F13">
        <v>26.7</v>
      </c>
      <c r="G13">
        <v>38.4</v>
      </c>
      <c r="H13" s="1">
        <v>5.5E-2</v>
      </c>
      <c r="M13">
        <v>1980</v>
      </c>
      <c r="N13">
        <v>1980</v>
      </c>
      <c r="O13" t="s">
        <v>104</v>
      </c>
      <c r="P13" t="s">
        <v>105</v>
      </c>
      <c r="Q13">
        <v>2</v>
      </c>
      <c r="R13">
        <v>10755409</v>
      </c>
      <c r="S13" t="s">
        <v>101</v>
      </c>
      <c r="T13" s="5" t="str">
        <f t="shared" si="0"/>
        <v>198015-19 years</v>
      </c>
    </row>
    <row r="14" spans="1:20" x14ac:dyDescent="0.35">
      <c r="B14">
        <v>1991</v>
      </c>
      <c r="C14">
        <v>1991</v>
      </c>
      <c r="D14">
        <v>33564</v>
      </c>
      <c r="E14">
        <v>123469937</v>
      </c>
      <c r="F14">
        <v>27.2</v>
      </c>
      <c r="G14">
        <v>38.9</v>
      </c>
      <c r="H14" s="1">
        <v>5.7000000000000002E-2</v>
      </c>
      <c r="M14">
        <v>1980</v>
      </c>
      <c r="N14">
        <v>1980</v>
      </c>
      <c r="O14" t="s">
        <v>106</v>
      </c>
      <c r="P14" t="s">
        <v>107</v>
      </c>
      <c r="Q14">
        <v>1</v>
      </c>
      <c r="R14">
        <v>10663231</v>
      </c>
      <c r="S14" t="s">
        <v>101</v>
      </c>
      <c r="T14" s="5" t="str">
        <f t="shared" si="0"/>
        <v>198020-24 years</v>
      </c>
    </row>
    <row r="15" spans="1:20" x14ac:dyDescent="0.35">
      <c r="B15">
        <v>1992</v>
      </c>
      <c r="C15">
        <v>1992</v>
      </c>
      <c r="D15">
        <v>34240</v>
      </c>
      <c r="E15">
        <v>125298853</v>
      </c>
      <c r="F15">
        <v>27.3</v>
      </c>
      <c r="G15">
        <v>38.9</v>
      </c>
      <c r="H15" s="1">
        <v>5.8000000000000003E-2</v>
      </c>
      <c r="M15">
        <v>1980</v>
      </c>
      <c r="N15">
        <v>1980</v>
      </c>
      <c r="O15" t="s">
        <v>108</v>
      </c>
      <c r="P15" t="s">
        <v>109</v>
      </c>
      <c r="Q15">
        <v>4</v>
      </c>
      <c r="R15">
        <v>18381903</v>
      </c>
      <c r="S15" t="s">
        <v>101</v>
      </c>
      <c r="T15" s="5" t="str">
        <f t="shared" si="0"/>
        <v>198025-34 years</v>
      </c>
    </row>
    <row r="16" spans="1:20" x14ac:dyDescent="0.35">
      <c r="B16">
        <v>1993</v>
      </c>
      <c r="C16">
        <v>1993</v>
      </c>
      <c r="D16">
        <v>34865</v>
      </c>
      <c r="E16">
        <v>127024010</v>
      </c>
      <c r="F16">
        <v>27.4</v>
      </c>
      <c r="G16">
        <v>39</v>
      </c>
      <c r="H16" s="1">
        <v>5.8999999999999997E-2</v>
      </c>
      <c r="M16">
        <v>1980</v>
      </c>
      <c r="N16">
        <v>1980</v>
      </c>
      <c r="O16" t="s">
        <v>110</v>
      </c>
      <c r="P16" t="s">
        <v>111</v>
      </c>
      <c r="Q16">
        <v>15</v>
      </c>
      <c r="R16">
        <v>12569719</v>
      </c>
      <c r="S16" t="s">
        <v>112</v>
      </c>
      <c r="T16" s="5" t="str">
        <f t="shared" si="0"/>
        <v>198035-44 years</v>
      </c>
    </row>
    <row r="17" spans="1:20" x14ac:dyDescent="0.35">
      <c r="B17">
        <v>1994</v>
      </c>
      <c r="C17">
        <v>1994</v>
      </c>
      <c r="D17">
        <v>34902</v>
      </c>
      <c r="E17">
        <v>128655203</v>
      </c>
      <c r="F17">
        <v>27.1</v>
      </c>
      <c r="G17">
        <v>38.200000000000003</v>
      </c>
      <c r="H17" s="1">
        <v>5.8999999999999997E-2</v>
      </c>
      <c r="M17">
        <v>1980</v>
      </c>
      <c r="N17">
        <v>1980</v>
      </c>
      <c r="O17" t="s">
        <v>113</v>
      </c>
      <c r="P17" t="s">
        <v>114</v>
      </c>
      <c r="Q17">
        <v>308</v>
      </c>
      <c r="R17">
        <v>11008919</v>
      </c>
      <c r="S17">
        <v>2.8</v>
      </c>
      <c r="T17" s="5" t="str">
        <f t="shared" si="0"/>
        <v>198045-54 years</v>
      </c>
    </row>
    <row r="18" spans="1:20" x14ac:dyDescent="0.35">
      <c r="B18">
        <v>1995</v>
      </c>
      <c r="C18">
        <v>1995</v>
      </c>
      <c r="D18">
        <v>34475</v>
      </c>
      <c r="E18">
        <v>130270475</v>
      </c>
      <c r="F18">
        <v>26.5</v>
      </c>
      <c r="G18">
        <v>37</v>
      </c>
      <c r="H18" s="1">
        <v>5.8999999999999997E-2</v>
      </c>
      <c r="M18">
        <v>1980</v>
      </c>
      <c r="N18">
        <v>1980</v>
      </c>
      <c r="O18" t="s">
        <v>115</v>
      </c>
      <c r="P18" t="s">
        <v>116</v>
      </c>
      <c r="Q18">
        <v>2306</v>
      </c>
      <c r="R18">
        <v>10151755</v>
      </c>
      <c r="S18">
        <v>22.7</v>
      </c>
      <c r="T18" s="5" t="str">
        <f t="shared" si="0"/>
        <v>198055-64 years</v>
      </c>
    </row>
    <row r="19" spans="1:20" x14ac:dyDescent="0.35">
      <c r="B19">
        <v>1996</v>
      </c>
      <c r="C19">
        <v>1996</v>
      </c>
      <c r="D19">
        <v>34123</v>
      </c>
      <c r="E19">
        <v>131880317</v>
      </c>
      <c r="F19">
        <v>25.9</v>
      </c>
      <c r="G19">
        <v>35.700000000000003</v>
      </c>
      <c r="H19" s="1">
        <v>5.8000000000000003E-2</v>
      </c>
      <c r="M19">
        <v>1980</v>
      </c>
      <c r="N19">
        <v>1980</v>
      </c>
      <c r="O19" t="s">
        <v>117</v>
      </c>
      <c r="P19" t="s">
        <v>118</v>
      </c>
      <c r="Q19">
        <v>7164</v>
      </c>
      <c r="R19">
        <v>6756502</v>
      </c>
      <c r="S19">
        <v>106</v>
      </c>
      <c r="T19" s="5" t="str">
        <f t="shared" si="0"/>
        <v>198065-74 years</v>
      </c>
    </row>
    <row r="20" spans="1:20" x14ac:dyDescent="0.35">
      <c r="B20">
        <v>1997</v>
      </c>
      <c r="C20">
        <v>1997</v>
      </c>
      <c r="D20">
        <v>32891</v>
      </c>
      <c r="E20">
        <v>133538998</v>
      </c>
      <c r="F20">
        <v>24.6</v>
      </c>
      <c r="G20">
        <v>33.9</v>
      </c>
      <c r="H20" s="1">
        <v>5.6000000000000001E-2</v>
      </c>
      <c r="M20">
        <v>1980</v>
      </c>
      <c r="N20">
        <v>1980</v>
      </c>
      <c r="O20" t="s">
        <v>119</v>
      </c>
      <c r="P20" t="s">
        <v>120</v>
      </c>
      <c r="Q20">
        <v>8945</v>
      </c>
      <c r="R20">
        <v>2866888</v>
      </c>
      <c r="S20">
        <v>312</v>
      </c>
      <c r="T20" s="5" t="str">
        <f t="shared" si="0"/>
        <v>198075-84 years</v>
      </c>
    </row>
    <row r="21" spans="1:20" x14ac:dyDescent="0.35">
      <c r="B21">
        <v>1998</v>
      </c>
      <c r="C21">
        <v>1998</v>
      </c>
      <c r="D21">
        <v>32203</v>
      </c>
      <c r="E21">
        <v>135217745</v>
      </c>
      <c r="F21">
        <v>23.8</v>
      </c>
      <c r="G21">
        <v>32.4</v>
      </c>
      <c r="H21" s="1">
        <v>5.5E-2</v>
      </c>
      <c r="M21">
        <v>1980</v>
      </c>
      <c r="N21">
        <v>1980</v>
      </c>
      <c r="O21" t="s">
        <v>121</v>
      </c>
      <c r="P21" t="s">
        <v>122</v>
      </c>
      <c r="Q21">
        <v>4135</v>
      </c>
      <c r="R21">
        <v>681525</v>
      </c>
      <c r="S21">
        <v>606.70000000000005</v>
      </c>
      <c r="T21" s="5" t="str">
        <f t="shared" si="0"/>
        <v>198085+ years</v>
      </c>
    </row>
    <row r="22" spans="1:20" x14ac:dyDescent="0.35">
      <c r="A22" t="s">
        <v>7</v>
      </c>
      <c r="D22">
        <v>587090</v>
      </c>
      <c r="E22">
        <v>2418691214</v>
      </c>
      <c r="F22">
        <v>24.3</v>
      </c>
      <c r="G22">
        <v>35.4</v>
      </c>
      <c r="H22" s="1">
        <v>1</v>
      </c>
      <c r="M22">
        <v>1980</v>
      </c>
      <c r="N22">
        <v>1980</v>
      </c>
      <c r="O22" t="s">
        <v>123</v>
      </c>
      <c r="P22" t="s">
        <v>124</v>
      </c>
      <c r="Q22">
        <v>1</v>
      </c>
      <c r="R22" t="s">
        <v>125</v>
      </c>
      <c r="S22" t="s">
        <v>125</v>
      </c>
      <c r="T22" s="5" t="str">
        <f t="shared" si="0"/>
        <v>1980Not Stated</v>
      </c>
    </row>
    <row r="23" spans="1:20" x14ac:dyDescent="0.35">
      <c r="A23" t="s">
        <v>8</v>
      </c>
      <c r="M23">
        <v>1981</v>
      </c>
      <c r="N23">
        <v>1981</v>
      </c>
      <c r="O23" t="s">
        <v>102</v>
      </c>
      <c r="P23" s="4">
        <v>44325</v>
      </c>
      <c r="Q23">
        <v>2</v>
      </c>
      <c r="R23">
        <v>8214465</v>
      </c>
      <c r="S23" t="s">
        <v>101</v>
      </c>
      <c r="T23" s="5" t="str">
        <f t="shared" si="0"/>
        <v>19815-9 years</v>
      </c>
    </row>
    <row r="24" spans="1:20" x14ac:dyDescent="0.35">
      <c r="A24" t="s">
        <v>62</v>
      </c>
      <c r="M24">
        <v>1981</v>
      </c>
      <c r="N24">
        <v>1981</v>
      </c>
      <c r="O24" t="s">
        <v>103</v>
      </c>
      <c r="P24" s="4">
        <v>44483</v>
      </c>
      <c r="Q24">
        <v>1</v>
      </c>
      <c r="R24">
        <v>9351660</v>
      </c>
      <c r="S24" t="s">
        <v>101</v>
      </c>
      <c r="T24" s="5" t="str">
        <f t="shared" si="0"/>
        <v>198110-14 years</v>
      </c>
    </row>
    <row r="25" spans="1:20" x14ac:dyDescent="0.35">
      <c r="A25" t="s">
        <v>10</v>
      </c>
      <c r="M25">
        <v>1981</v>
      </c>
      <c r="N25">
        <v>1981</v>
      </c>
      <c r="O25" t="s">
        <v>104</v>
      </c>
      <c r="P25" t="s">
        <v>105</v>
      </c>
      <c r="Q25">
        <v>2</v>
      </c>
      <c r="R25">
        <v>10444689</v>
      </c>
      <c r="S25" t="s">
        <v>101</v>
      </c>
      <c r="T25" s="5" t="str">
        <f t="shared" si="0"/>
        <v>198115-19 years</v>
      </c>
    </row>
    <row r="26" spans="1:20" x14ac:dyDescent="0.35">
      <c r="A26" t="s">
        <v>63</v>
      </c>
      <c r="M26">
        <v>1981</v>
      </c>
      <c r="N26">
        <v>1981</v>
      </c>
      <c r="O26" t="s">
        <v>106</v>
      </c>
      <c r="P26" t="s">
        <v>107</v>
      </c>
      <c r="Q26">
        <v>1</v>
      </c>
      <c r="R26">
        <v>10857895</v>
      </c>
      <c r="S26" t="s">
        <v>101</v>
      </c>
      <c r="T26" s="5" t="str">
        <f t="shared" si="0"/>
        <v>198120-24 years</v>
      </c>
    </row>
    <row r="27" spans="1:20" x14ac:dyDescent="0.35">
      <c r="A27" t="s">
        <v>64</v>
      </c>
      <c r="M27">
        <v>1981</v>
      </c>
      <c r="N27">
        <v>1981</v>
      </c>
      <c r="O27" t="s">
        <v>108</v>
      </c>
      <c r="P27" t="s">
        <v>109</v>
      </c>
      <c r="Q27">
        <v>4</v>
      </c>
      <c r="R27">
        <v>19318175</v>
      </c>
      <c r="S27" t="s">
        <v>101</v>
      </c>
      <c r="T27" s="5" t="str">
        <f t="shared" si="0"/>
        <v>198125-34 years</v>
      </c>
    </row>
    <row r="28" spans="1:20" x14ac:dyDescent="0.35">
      <c r="A28" t="s">
        <v>12</v>
      </c>
      <c r="M28">
        <v>1981</v>
      </c>
      <c r="N28">
        <v>1981</v>
      </c>
      <c r="O28" t="s">
        <v>110</v>
      </c>
      <c r="P28" t="s">
        <v>111</v>
      </c>
      <c r="Q28">
        <v>20</v>
      </c>
      <c r="R28">
        <v>12951503</v>
      </c>
      <c r="S28">
        <v>0.2</v>
      </c>
      <c r="T28" s="5" t="str">
        <f t="shared" si="0"/>
        <v>198135-44 years</v>
      </c>
    </row>
    <row r="29" spans="1:20" x14ac:dyDescent="0.35">
      <c r="A29" t="s">
        <v>13</v>
      </c>
      <c r="M29">
        <v>1981</v>
      </c>
      <c r="N29">
        <v>1981</v>
      </c>
      <c r="O29" t="s">
        <v>113</v>
      </c>
      <c r="P29" t="s">
        <v>114</v>
      </c>
      <c r="Q29">
        <v>315</v>
      </c>
      <c r="R29">
        <v>10926311</v>
      </c>
      <c r="S29">
        <v>2.9</v>
      </c>
      <c r="T29" s="5" t="str">
        <f t="shared" si="0"/>
        <v>198145-54 years</v>
      </c>
    </row>
    <row r="30" spans="1:20" x14ac:dyDescent="0.35">
      <c r="A30" t="s">
        <v>14</v>
      </c>
      <c r="M30">
        <v>1981</v>
      </c>
      <c r="N30">
        <v>1981</v>
      </c>
      <c r="O30" t="s">
        <v>115</v>
      </c>
      <c r="P30" t="s">
        <v>116</v>
      </c>
      <c r="Q30">
        <v>2328</v>
      </c>
      <c r="R30">
        <v>10250084</v>
      </c>
      <c r="S30">
        <v>22.7</v>
      </c>
      <c r="T30" s="5" t="str">
        <f t="shared" si="0"/>
        <v>198155-64 years</v>
      </c>
    </row>
    <row r="31" spans="1:20" x14ac:dyDescent="0.35">
      <c r="A31" t="s">
        <v>15</v>
      </c>
      <c r="M31">
        <v>1981</v>
      </c>
      <c r="N31">
        <v>1981</v>
      </c>
      <c r="O31" t="s">
        <v>117</v>
      </c>
      <c r="P31" t="s">
        <v>118</v>
      </c>
      <c r="Q31">
        <v>7323</v>
      </c>
      <c r="R31">
        <v>6889224</v>
      </c>
      <c r="S31">
        <v>106.3</v>
      </c>
      <c r="T31" s="5" t="str">
        <f t="shared" si="0"/>
        <v>198165-74 years</v>
      </c>
    </row>
    <row r="32" spans="1:20" x14ac:dyDescent="0.35">
      <c r="A32" t="s">
        <v>16</v>
      </c>
      <c r="M32">
        <v>1981</v>
      </c>
      <c r="N32">
        <v>1981</v>
      </c>
      <c r="O32" t="s">
        <v>119</v>
      </c>
      <c r="P32" t="s">
        <v>120</v>
      </c>
      <c r="Q32">
        <v>9108</v>
      </c>
      <c r="R32">
        <v>2958303</v>
      </c>
      <c r="S32">
        <v>307.89999999999998</v>
      </c>
      <c r="T32" s="5" t="str">
        <f t="shared" si="0"/>
        <v>198175-84 years</v>
      </c>
    </row>
    <row r="33" spans="1:20" x14ac:dyDescent="0.35">
      <c r="A33" t="s">
        <v>17</v>
      </c>
      <c r="M33">
        <v>1981</v>
      </c>
      <c r="N33">
        <v>1981</v>
      </c>
      <c r="O33" t="s">
        <v>121</v>
      </c>
      <c r="P33" t="s">
        <v>122</v>
      </c>
      <c r="Q33">
        <v>4266</v>
      </c>
      <c r="R33">
        <v>700532</v>
      </c>
      <c r="S33">
        <v>609</v>
      </c>
      <c r="T33" s="5" t="str">
        <f t="shared" si="0"/>
        <v>198185+ years</v>
      </c>
    </row>
    <row r="34" spans="1:20" x14ac:dyDescent="0.35">
      <c r="A34" t="s">
        <v>8</v>
      </c>
      <c r="M34">
        <v>1982</v>
      </c>
      <c r="N34">
        <v>1982</v>
      </c>
      <c r="O34" t="s">
        <v>100</v>
      </c>
      <c r="P34" s="4">
        <v>44200</v>
      </c>
      <c r="Q34">
        <v>1</v>
      </c>
      <c r="R34">
        <v>6945717</v>
      </c>
      <c r="S34" t="s">
        <v>101</v>
      </c>
      <c r="T34" s="5" t="str">
        <f t="shared" si="0"/>
        <v>19821-4 years</v>
      </c>
    </row>
    <row r="35" spans="1:20" x14ac:dyDescent="0.35">
      <c r="A35" t="s">
        <v>65</v>
      </c>
      <c r="M35">
        <v>1982</v>
      </c>
      <c r="N35">
        <v>1982</v>
      </c>
      <c r="O35" t="s">
        <v>102</v>
      </c>
      <c r="P35" s="4">
        <v>44325</v>
      </c>
      <c r="Q35">
        <v>2</v>
      </c>
      <c r="R35">
        <v>8166741</v>
      </c>
      <c r="S35" t="s">
        <v>101</v>
      </c>
      <c r="T35" s="5" t="str">
        <f t="shared" si="0"/>
        <v>19825-9 years</v>
      </c>
    </row>
    <row r="36" spans="1:20" x14ac:dyDescent="0.35">
      <c r="A36" t="s">
        <v>8</v>
      </c>
      <c r="M36">
        <v>1982</v>
      </c>
      <c r="N36">
        <v>1982</v>
      </c>
      <c r="O36" t="s">
        <v>104</v>
      </c>
      <c r="P36" t="s">
        <v>105</v>
      </c>
      <c r="Q36">
        <v>1</v>
      </c>
      <c r="R36">
        <v>10153152</v>
      </c>
      <c r="S36" t="s">
        <v>101</v>
      </c>
      <c r="T36" s="5" t="str">
        <f t="shared" si="0"/>
        <v>198215-19 years</v>
      </c>
    </row>
    <row r="37" spans="1:20" x14ac:dyDescent="0.35">
      <c r="A37" t="s">
        <v>66</v>
      </c>
      <c r="M37">
        <v>1982</v>
      </c>
      <c r="N37">
        <v>1982</v>
      </c>
      <c r="O37" t="s">
        <v>108</v>
      </c>
      <c r="P37" t="s">
        <v>109</v>
      </c>
      <c r="Q37">
        <v>3</v>
      </c>
      <c r="R37">
        <v>19595060</v>
      </c>
      <c r="S37" t="s">
        <v>101</v>
      </c>
      <c r="T37" s="5" t="str">
        <f t="shared" si="0"/>
        <v>198225-34 years</v>
      </c>
    </row>
    <row r="38" spans="1:20" x14ac:dyDescent="0.35">
      <c r="A38" t="s">
        <v>8</v>
      </c>
      <c r="M38">
        <v>1982</v>
      </c>
      <c r="N38">
        <v>1982</v>
      </c>
      <c r="O38" t="s">
        <v>110</v>
      </c>
      <c r="P38" t="s">
        <v>111</v>
      </c>
      <c r="Q38">
        <v>20</v>
      </c>
      <c r="R38">
        <v>13766057</v>
      </c>
      <c r="S38">
        <v>0.1</v>
      </c>
      <c r="T38" s="5" t="str">
        <f t="shared" si="0"/>
        <v>198235-44 years</v>
      </c>
    </row>
    <row r="39" spans="1:20" x14ac:dyDescent="0.35">
      <c r="A39" t="s">
        <v>67</v>
      </c>
      <c r="M39">
        <v>1982</v>
      </c>
      <c r="N39">
        <v>1982</v>
      </c>
      <c r="O39" t="s">
        <v>113</v>
      </c>
      <c r="P39" t="s">
        <v>114</v>
      </c>
      <c r="Q39">
        <v>286</v>
      </c>
      <c r="R39">
        <v>10868735</v>
      </c>
      <c r="S39">
        <v>2.6</v>
      </c>
      <c r="T39" s="5" t="str">
        <f t="shared" si="0"/>
        <v>198245-54 years</v>
      </c>
    </row>
    <row r="40" spans="1:20" x14ac:dyDescent="0.35">
      <c r="A40" t="s">
        <v>68</v>
      </c>
      <c r="M40">
        <v>1982</v>
      </c>
      <c r="N40">
        <v>1982</v>
      </c>
      <c r="O40" t="s">
        <v>115</v>
      </c>
      <c r="P40" t="s">
        <v>116</v>
      </c>
      <c r="Q40">
        <v>2395</v>
      </c>
      <c r="R40">
        <v>10307563</v>
      </c>
      <c r="S40">
        <v>23.2</v>
      </c>
      <c r="T40" s="5" t="str">
        <f t="shared" si="0"/>
        <v>198255-64 years</v>
      </c>
    </row>
    <row r="41" spans="1:20" x14ac:dyDescent="0.35">
      <c r="A41" t="s">
        <v>69</v>
      </c>
      <c r="M41">
        <v>1982</v>
      </c>
      <c r="N41">
        <v>1982</v>
      </c>
      <c r="O41" t="s">
        <v>117</v>
      </c>
      <c r="P41" t="s">
        <v>118</v>
      </c>
      <c r="Q41">
        <v>7421</v>
      </c>
      <c r="R41">
        <v>7002755</v>
      </c>
      <c r="S41">
        <v>106</v>
      </c>
      <c r="T41" s="5" t="str">
        <f t="shared" si="0"/>
        <v>198265-74 years</v>
      </c>
    </row>
    <row r="42" spans="1:20" x14ac:dyDescent="0.35">
      <c r="A42" t="s">
        <v>8</v>
      </c>
      <c r="M42">
        <v>1982</v>
      </c>
      <c r="N42">
        <v>1982</v>
      </c>
      <c r="O42" t="s">
        <v>119</v>
      </c>
      <c r="P42" t="s">
        <v>120</v>
      </c>
      <c r="Q42">
        <v>9526</v>
      </c>
      <c r="R42">
        <v>3038598</v>
      </c>
      <c r="S42">
        <v>313.5</v>
      </c>
      <c r="T42" s="5" t="str">
        <f t="shared" si="0"/>
        <v>198275-84 years</v>
      </c>
    </row>
    <row r="43" spans="1:20" x14ac:dyDescent="0.35">
      <c r="A43" t="s">
        <v>23</v>
      </c>
      <c r="M43">
        <v>1982</v>
      </c>
      <c r="N43">
        <v>1982</v>
      </c>
      <c r="O43" t="s">
        <v>121</v>
      </c>
      <c r="P43" t="s">
        <v>122</v>
      </c>
      <c r="Q43">
        <v>4358</v>
      </c>
      <c r="R43">
        <v>716614</v>
      </c>
      <c r="S43">
        <v>608.1</v>
      </c>
      <c r="T43" s="5" t="str">
        <f t="shared" si="0"/>
        <v>198285+ years</v>
      </c>
    </row>
    <row r="44" spans="1:20" x14ac:dyDescent="0.35">
      <c r="A44" t="s">
        <v>70</v>
      </c>
      <c r="M44">
        <v>1982</v>
      </c>
      <c r="N44">
        <v>1982</v>
      </c>
      <c r="O44" t="s">
        <v>123</v>
      </c>
      <c r="P44" t="s">
        <v>124</v>
      </c>
      <c r="Q44">
        <v>8</v>
      </c>
      <c r="R44" t="s">
        <v>125</v>
      </c>
      <c r="S44" t="s">
        <v>125</v>
      </c>
      <c r="T44" s="5" t="str">
        <f t="shared" si="0"/>
        <v>1982Not Stated</v>
      </c>
    </row>
    <row r="45" spans="1:20" x14ac:dyDescent="0.35">
      <c r="A45" t="s">
        <v>71</v>
      </c>
      <c r="M45">
        <v>1983</v>
      </c>
      <c r="N45">
        <v>1983</v>
      </c>
      <c r="O45" t="s">
        <v>126</v>
      </c>
      <c r="P45">
        <v>1</v>
      </c>
      <c r="Q45">
        <v>1</v>
      </c>
      <c r="R45">
        <v>1865553</v>
      </c>
      <c r="S45" t="s">
        <v>112</v>
      </c>
      <c r="T45" s="5" t="str">
        <f t="shared" si="0"/>
        <v>1983&lt; 1 year</v>
      </c>
    </row>
    <row r="46" spans="1:20" x14ac:dyDescent="0.35">
      <c r="A46" t="s">
        <v>72</v>
      </c>
      <c r="M46">
        <v>1983</v>
      </c>
      <c r="N46">
        <v>1983</v>
      </c>
      <c r="O46" t="s">
        <v>100</v>
      </c>
      <c r="P46" s="4">
        <v>44200</v>
      </c>
      <c r="Q46">
        <v>2</v>
      </c>
      <c r="R46">
        <v>7105636</v>
      </c>
      <c r="S46" t="s">
        <v>101</v>
      </c>
      <c r="T46" s="5" t="str">
        <f t="shared" si="0"/>
        <v>19831-4 years</v>
      </c>
    </row>
    <row r="47" spans="1:20" x14ac:dyDescent="0.35">
      <c r="A47" t="s">
        <v>73</v>
      </c>
      <c r="M47">
        <v>1983</v>
      </c>
      <c r="N47">
        <v>1983</v>
      </c>
      <c r="O47" t="s">
        <v>102</v>
      </c>
      <c r="P47" s="4">
        <v>44325</v>
      </c>
      <c r="Q47">
        <v>2</v>
      </c>
      <c r="R47">
        <v>8218065</v>
      </c>
      <c r="S47" t="s">
        <v>101</v>
      </c>
      <c r="T47" s="5" t="str">
        <f t="shared" si="0"/>
        <v>19835-9 years</v>
      </c>
    </row>
    <row r="48" spans="1:20" x14ac:dyDescent="0.35">
      <c r="A48" t="s">
        <v>74</v>
      </c>
      <c r="M48">
        <v>1983</v>
      </c>
      <c r="N48">
        <v>1983</v>
      </c>
      <c r="O48" t="s">
        <v>106</v>
      </c>
      <c r="P48" t="s">
        <v>107</v>
      </c>
      <c r="Q48">
        <v>1</v>
      </c>
      <c r="R48">
        <v>10870176</v>
      </c>
      <c r="S48" t="s">
        <v>101</v>
      </c>
      <c r="T48" s="5" t="str">
        <f t="shared" si="0"/>
        <v>198320-24 years</v>
      </c>
    </row>
    <row r="49" spans="1:20" x14ac:dyDescent="0.35">
      <c r="A49" t="s">
        <v>75</v>
      </c>
      <c r="M49">
        <v>1983</v>
      </c>
      <c r="N49">
        <v>1983</v>
      </c>
      <c r="O49" t="s">
        <v>108</v>
      </c>
      <c r="P49" t="s">
        <v>109</v>
      </c>
      <c r="Q49">
        <v>3</v>
      </c>
      <c r="R49">
        <v>20011113</v>
      </c>
      <c r="S49" t="s">
        <v>101</v>
      </c>
      <c r="T49" s="5" t="str">
        <f t="shared" si="0"/>
        <v>198325-34 years</v>
      </c>
    </row>
    <row r="50" spans="1:20" x14ac:dyDescent="0.35">
      <c r="A50" t="s">
        <v>76</v>
      </c>
      <c r="M50">
        <v>1983</v>
      </c>
      <c r="N50">
        <v>1983</v>
      </c>
      <c r="O50" t="s">
        <v>110</v>
      </c>
      <c r="P50" t="s">
        <v>111</v>
      </c>
      <c r="Q50">
        <v>24</v>
      </c>
      <c r="R50">
        <v>14382059</v>
      </c>
      <c r="S50">
        <v>0.2</v>
      </c>
      <c r="T50" s="5" t="str">
        <f t="shared" si="0"/>
        <v>198335-44 years</v>
      </c>
    </row>
    <row r="51" spans="1:20" x14ac:dyDescent="0.35">
      <c r="A51" t="s">
        <v>77</v>
      </c>
      <c r="M51">
        <v>1983</v>
      </c>
      <c r="N51">
        <v>1983</v>
      </c>
      <c r="O51" t="s">
        <v>113</v>
      </c>
      <c r="P51" t="s">
        <v>114</v>
      </c>
      <c r="Q51">
        <v>304</v>
      </c>
      <c r="R51">
        <v>10848423</v>
      </c>
      <c r="S51">
        <v>2.8</v>
      </c>
      <c r="T51" s="5" t="str">
        <f t="shared" si="0"/>
        <v>198345-54 years</v>
      </c>
    </row>
    <row r="52" spans="1:20" x14ac:dyDescent="0.35">
      <c r="A52" t="s">
        <v>78</v>
      </c>
      <c r="M52">
        <v>1983</v>
      </c>
      <c r="N52">
        <v>1983</v>
      </c>
      <c r="O52" t="s">
        <v>115</v>
      </c>
      <c r="P52" t="s">
        <v>116</v>
      </c>
      <c r="Q52">
        <v>2460</v>
      </c>
      <c r="R52">
        <v>10352622</v>
      </c>
      <c r="S52">
        <v>23.8</v>
      </c>
      <c r="T52" s="5" t="str">
        <f t="shared" si="0"/>
        <v>198355-64 years</v>
      </c>
    </row>
    <row r="53" spans="1:20" x14ac:dyDescent="0.35">
      <c r="A53" t="s">
        <v>79</v>
      </c>
      <c r="M53">
        <v>1983</v>
      </c>
      <c r="N53">
        <v>1983</v>
      </c>
      <c r="O53" t="s">
        <v>117</v>
      </c>
      <c r="P53" t="s">
        <v>118</v>
      </c>
      <c r="Q53">
        <v>7759</v>
      </c>
      <c r="R53">
        <v>7126115</v>
      </c>
      <c r="S53">
        <v>108.9</v>
      </c>
      <c r="T53" s="5" t="str">
        <f t="shared" si="0"/>
        <v>198365-74 years</v>
      </c>
    </row>
    <row r="54" spans="1:20" x14ac:dyDescent="0.35">
      <c r="A54" t="s">
        <v>80</v>
      </c>
      <c r="M54">
        <v>1983</v>
      </c>
      <c r="N54">
        <v>1983</v>
      </c>
      <c r="O54" t="s">
        <v>119</v>
      </c>
      <c r="P54" t="s">
        <v>120</v>
      </c>
      <c r="Q54">
        <v>9873</v>
      </c>
      <c r="R54">
        <v>3120938</v>
      </c>
      <c r="S54">
        <v>316.3</v>
      </c>
      <c r="T54" s="5" t="str">
        <f t="shared" si="0"/>
        <v>198375-84 years</v>
      </c>
    </row>
    <row r="55" spans="1:20" x14ac:dyDescent="0.35">
      <c r="M55">
        <v>1983</v>
      </c>
      <c r="N55">
        <v>1983</v>
      </c>
      <c r="O55" t="s">
        <v>121</v>
      </c>
      <c r="P55" t="s">
        <v>122</v>
      </c>
      <c r="Q55">
        <v>4525</v>
      </c>
      <c r="R55">
        <v>732327</v>
      </c>
      <c r="S55">
        <v>617.9</v>
      </c>
      <c r="T55" s="5" t="str">
        <f t="shared" si="0"/>
        <v>198385+ years</v>
      </c>
    </row>
    <row r="56" spans="1:20" x14ac:dyDescent="0.35">
      <c r="M56">
        <v>1983</v>
      </c>
      <c r="N56">
        <v>1983</v>
      </c>
      <c r="O56" t="s">
        <v>123</v>
      </c>
      <c r="P56" t="s">
        <v>124</v>
      </c>
      <c r="Q56">
        <v>5</v>
      </c>
      <c r="R56" t="s">
        <v>125</v>
      </c>
      <c r="S56" t="s">
        <v>125</v>
      </c>
      <c r="T56" s="5" t="str">
        <f t="shared" si="0"/>
        <v>1983Not Stated</v>
      </c>
    </row>
    <row r="57" spans="1:20" x14ac:dyDescent="0.35">
      <c r="M57">
        <v>1984</v>
      </c>
      <c r="N57">
        <v>1984</v>
      </c>
      <c r="O57" t="s">
        <v>100</v>
      </c>
      <c r="P57" s="4">
        <v>44200</v>
      </c>
      <c r="Q57">
        <v>1</v>
      </c>
      <c r="R57">
        <v>7222717</v>
      </c>
      <c r="S57" t="s">
        <v>101</v>
      </c>
      <c r="T57" s="5" t="str">
        <f t="shared" si="0"/>
        <v>19841-4 years</v>
      </c>
    </row>
    <row r="58" spans="1:20" x14ac:dyDescent="0.35">
      <c r="M58">
        <v>1984</v>
      </c>
      <c r="N58">
        <v>1984</v>
      </c>
      <c r="O58" t="s">
        <v>102</v>
      </c>
      <c r="P58" s="4">
        <v>44325</v>
      </c>
      <c r="Q58">
        <v>2</v>
      </c>
      <c r="R58">
        <v>8363255</v>
      </c>
      <c r="S58" t="s">
        <v>101</v>
      </c>
      <c r="T58" s="5" t="str">
        <f t="shared" si="0"/>
        <v>19845-9 years</v>
      </c>
    </row>
    <row r="59" spans="1:20" x14ac:dyDescent="0.35">
      <c r="M59">
        <v>1984</v>
      </c>
      <c r="N59">
        <v>1984</v>
      </c>
      <c r="O59" t="s">
        <v>103</v>
      </c>
      <c r="P59" s="4">
        <v>44483</v>
      </c>
      <c r="Q59">
        <v>1</v>
      </c>
      <c r="R59">
        <v>8930143</v>
      </c>
      <c r="S59" t="s">
        <v>101</v>
      </c>
      <c r="T59" s="5" t="str">
        <f t="shared" si="0"/>
        <v>198410-14 years</v>
      </c>
    </row>
    <row r="60" spans="1:20" x14ac:dyDescent="0.35">
      <c r="M60">
        <v>1984</v>
      </c>
      <c r="N60">
        <v>1984</v>
      </c>
      <c r="O60" t="s">
        <v>104</v>
      </c>
      <c r="P60" t="s">
        <v>105</v>
      </c>
      <c r="Q60">
        <v>2</v>
      </c>
      <c r="R60">
        <v>9643487</v>
      </c>
      <c r="S60" t="s">
        <v>101</v>
      </c>
      <c r="T60" s="5" t="str">
        <f t="shared" si="0"/>
        <v>198415-19 years</v>
      </c>
    </row>
    <row r="61" spans="1:20" x14ac:dyDescent="0.35">
      <c r="M61">
        <v>1984</v>
      </c>
      <c r="N61">
        <v>1984</v>
      </c>
      <c r="O61" t="s">
        <v>106</v>
      </c>
      <c r="P61" t="s">
        <v>107</v>
      </c>
      <c r="Q61">
        <v>2</v>
      </c>
      <c r="R61">
        <v>10842654</v>
      </c>
      <c r="S61" t="s">
        <v>101</v>
      </c>
      <c r="T61" s="5" t="str">
        <f t="shared" si="0"/>
        <v>198420-24 years</v>
      </c>
    </row>
    <row r="62" spans="1:20" x14ac:dyDescent="0.35">
      <c r="M62">
        <v>1984</v>
      </c>
      <c r="N62">
        <v>1984</v>
      </c>
      <c r="O62" t="s">
        <v>108</v>
      </c>
      <c r="P62" t="s">
        <v>109</v>
      </c>
      <c r="Q62">
        <v>4</v>
      </c>
      <c r="R62">
        <v>20409888</v>
      </c>
      <c r="S62" t="s">
        <v>101</v>
      </c>
      <c r="T62" s="5" t="str">
        <f t="shared" si="0"/>
        <v>198425-34 years</v>
      </c>
    </row>
    <row r="63" spans="1:20" x14ac:dyDescent="0.35">
      <c r="M63">
        <v>1984</v>
      </c>
      <c r="N63">
        <v>1984</v>
      </c>
      <c r="O63" t="s">
        <v>110</v>
      </c>
      <c r="P63" t="s">
        <v>111</v>
      </c>
      <c r="Q63">
        <v>20</v>
      </c>
      <c r="R63">
        <v>14997393</v>
      </c>
      <c r="S63">
        <v>0.1</v>
      </c>
      <c r="T63" s="5" t="str">
        <f t="shared" si="0"/>
        <v>198435-44 years</v>
      </c>
    </row>
    <row r="64" spans="1:20" x14ac:dyDescent="0.35">
      <c r="M64">
        <v>1984</v>
      </c>
      <c r="N64">
        <v>1984</v>
      </c>
      <c r="O64" t="s">
        <v>113</v>
      </c>
      <c r="P64" t="s">
        <v>114</v>
      </c>
      <c r="Q64">
        <v>267</v>
      </c>
      <c r="R64">
        <v>10875053</v>
      </c>
      <c r="S64">
        <v>2.5</v>
      </c>
      <c r="T64" s="5" t="str">
        <f t="shared" si="0"/>
        <v>198445-54 years</v>
      </c>
    </row>
    <row r="65" spans="13:20" x14ac:dyDescent="0.35">
      <c r="M65">
        <v>1984</v>
      </c>
      <c r="N65">
        <v>1984</v>
      </c>
      <c r="O65" t="s">
        <v>115</v>
      </c>
      <c r="P65" t="s">
        <v>116</v>
      </c>
      <c r="Q65">
        <v>2480</v>
      </c>
      <c r="R65">
        <v>10381976</v>
      </c>
      <c r="S65">
        <v>23.9</v>
      </c>
      <c r="T65" s="5" t="str">
        <f t="shared" si="0"/>
        <v>198455-64 years</v>
      </c>
    </row>
    <row r="66" spans="13:20" x14ac:dyDescent="0.35">
      <c r="M66">
        <v>1984</v>
      </c>
      <c r="N66">
        <v>1984</v>
      </c>
      <c r="O66" t="s">
        <v>117</v>
      </c>
      <c r="P66" t="s">
        <v>118</v>
      </c>
      <c r="Q66">
        <v>7765</v>
      </c>
      <c r="R66">
        <v>7225345</v>
      </c>
      <c r="S66">
        <v>107.5</v>
      </c>
      <c r="T66" s="5" t="str">
        <f t="shared" si="0"/>
        <v>198465-74 years</v>
      </c>
    </row>
    <row r="67" spans="13:20" x14ac:dyDescent="0.35">
      <c r="M67">
        <v>1984</v>
      </c>
      <c r="N67">
        <v>1984</v>
      </c>
      <c r="O67" t="s">
        <v>119</v>
      </c>
      <c r="P67" t="s">
        <v>120</v>
      </c>
      <c r="Q67">
        <v>10038</v>
      </c>
      <c r="R67">
        <v>3203928</v>
      </c>
      <c r="S67">
        <v>313.3</v>
      </c>
      <c r="T67" s="5" t="str">
        <f t="shared" ref="T67:T130" si="1">M67&amp;O67</f>
        <v>198475-84 years</v>
      </c>
    </row>
    <row r="68" spans="13:20" x14ac:dyDescent="0.35">
      <c r="M68">
        <v>1984</v>
      </c>
      <c r="N68">
        <v>1984</v>
      </c>
      <c r="O68" t="s">
        <v>121</v>
      </c>
      <c r="P68" t="s">
        <v>122</v>
      </c>
      <c r="Q68">
        <v>4817</v>
      </c>
      <c r="R68">
        <v>746842</v>
      </c>
      <c r="S68">
        <v>645</v>
      </c>
      <c r="T68" s="5" t="str">
        <f t="shared" si="1"/>
        <v>198485+ years</v>
      </c>
    </row>
    <row r="69" spans="13:20" x14ac:dyDescent="0.35">
      <c r="M69">
        <v>1984</v>
      </c>
      <c r="N69">
        <v>1984</v>
      </c>
      <c r="O69" t="s">
        <v>123</v>
      </c>
      <c r="P69" t="s">
        <v>124</v>
      </c>
      <c r="Q69">
        <v>8</v>
      </c>
      <c r="R69" t="s">
        <v>125</v>
      </c>
      <c r="S69" t="s">
        <v>125</v>
      </c>
      <c r="T69" s="5" t="str">
        <f t="shared" si="1"/>
        <v>1984Not Stated</v>
      </c>
    </row>
    <row r="70" spans="13:20" x14ac:dyDescent="0.35">
      <c r="M70">
        <v>1985</v>
      </c>
      <c r="N70">
        <v>1985</v>
      </c>
      <c r="O70" t="s">
        <v>103</v>
      </c>
      <c r="P70" s="4">
        <v>44483</v>
      </c>
      <c r="Q70">
        <v>2</v>
      </c>
      <c r="R70">
        <v>8718569</v>
      </c>
      <c r="S70" t="s">
        <v>101</v>
      </c>
      <c r="T70" s="5" t="str">
        <f t="shared" si="1"/>
        <v>198510-14 years</v>
      </c>
    </row>
    <row r="71" spans="13:20" x14ac:dyDescent="0.35">
      <c r="M71">
        <v>1985</v>
      </c>
      <c r="N71">
        <v>1985</v>
      </c>
      <c r="O71" t="s">
        <v>104</v>
      </c>
      <c r="P71" t="s">
        <v>105</v>
      </c>
      <c r="Q71">
        <v>3</v>
      </c>
      <c r="R71">
        <v>9553032</v>
      </c>
      <c r="S71" t="s">
        <v>101</v>
      </c>
      <c r="T71" s="5" t="str">
        <f t="shared" si="1"/>
        <v>198515-19 years</v>
      </c>
    </row>
    <row r="72" spans="13:20" x14ac:dyDescent="0.35">
      <c r="M72">
        <v>1985</v>
      </c>
      <c r="N72">
        <v>1985</v>
      </c>
      <c r="O72" t="s">
        <v>108</v>
      </c>
      <c r="P72" t="s">
        <v>109</v>
      </c>
      <c r="Q72">
        <v>3</v>
      </c>
      <c r="R72">
        <v>20792955</v>
      </c>
      <c r="S72" t="s">
        <v>101</v>
      </c>
      <c r="T72" s="5" t="str">
        <f t="shared" si="1"/>
        <v>198525-34 years</v>
      </c>
    </row>
    <row r="73" spans="13:20" x14ac:dyDescent="0.35">
      <c r="M73">
        <v>1985</v>
      </c>
      <c r="N73">
        <v>1985</v>
      </c>
      <c r="O73" t="s">
        <v>110</v>
      </c>
      <c r="P73" t="s">
        <v>111</v>
      </c>
      <c r="Q73">
        <v>18</v>
      </c>
      <c r="R73">
        <v>15593976</v>
      </c>
      <c r="S73" t="s">
        <v>112</v>
      </c>
      <c r="T73" s="5" t="str">
        <f t="shared" si="1"/>
        <v>198535-44 years</v>
      </c>
    </row>
    <row r="74" spans="13:20" x14ac:dyDescent="0.35">
      <c r="M74">
        <v>1985</v>
      </c>
      <c r="N74">
        <v>1985</v>
      </c>
      <c r="O74" t="s">
        <v>113</v>
      </c>
      <c r="P74" t="s">
        <v>114</v>
      </c>
      <c r="Q74">
        <v>294</v>
      </c>
      <c r="R74">
        <v>10916542</v>
      </c>
      <c r="S74">
        <v>2.7</v>
      </c>
      <c r="T74" s="5" t="str">
        <f t="shared" si="1"/>
        <v>198545-54 years</v>
      </c>
    </row>
    <row r="75" spans="13:20" x14ac:dyDescent="0.35">
      <c r="M75">
        <v>1985</v>
      </c>
      <c r="N75">
        <v>1985</v>
      </c>
      <c r="O75" t="s">
        <v>115</v>
      </c>
      <c r="P75" t="s">
        <v>116</v>
      </c>
      <c r="Q75">
        <v>2473</v>
      </c>
      <c r="R75">
        <v>10383963</v>
      </c>
      <c r="S75">
        <v>23.8</v>
      </c>
      <c r="T75" s="5" t="str">
        <f t="shared" si="1"/>
        <v>198555-64 years</v>
      </c>
    </row>
    <row r="76" spans="13:20" x14ac:dyDescent="0.35">
      <c r="M76">
        <v>1985</v>
      </c>
      <c r="N76">
        <v>1985</v>
      </c>
      <c r="O76" t="s">
        <v>117</v>
      </c>
      <c r="P76" t="s">
        <v>118</v>
      </c>
      <c r="Q76">
        <v>8015</v>
      </c>
      <c r="R76">
        <v>7338827</v>
      </c>
      <c r="S76">
        <v>109.2</v>
      </c>
      <c r="T76" s="5" t="str">
        <f t="shared" si="1"/>
        <v>198565-74 years</v>
      </c>
    </row>
    <row r="77" spans="13:20" x14ac:dyDescent="0.35">
      <c r="M77">
        <v>1985</v>
      </c>
      <c r="N77">
        <v>1985</v>
      </c>
      <c r="O77" t="s">
        <v>119</v>
      </c>
      <c r="P77" t="s">
        <v>120</v>
      </c>
      <c r="Q77">
        <v>10493</v>
      </c>
      <c r="R77">
        <v>3292119</v>
      </c>
      <c r="S77">
        <v>318.7</v>
      </c>
      <c r="T77" s="5" t="str">
        <f t="shared" si="1"/>
        <v>198575-84 years</v>
      </c>
    </row>
    <row r="78" spans="13:20" x14ac:dyDescent="0.35">
      <c r="M78">
        <v>1985</v>
      </c>
      <c r="N78">
        <v>1985</v>
      </c>
      <c r="O78" t="s">
        <v>121</v>
      </c>
      <c r="P78" t="s">
        <v>122</v>
      </c>
      <c r="Q78">
        <v>4639</v>
      </c>
      <c r="R78">
        <v>761344</v>
      </c>
      <c r="S78">
        <v>609.29999999999995</v>
      </c>
      <c r="T78" s="5" t="str">
        <f t="shared" si="1"/>
        <v>198585+ years</v>
      </c>
    </row>
    <row r="79" spans="13:20" x14ac:dyDescent="0.35">
      <c r="M79">
        <v>1985</v>
      </c>
      <c r="N79">
        <v>1985</v>
      </c>
      <c r="O79" t="s">
        <v>123</v>
      </c>
      <c r="P79" t="s">
        <v>124</v>
      </c>
      <c r="Q79">
        <v>3</v>
      </c>
      <c r="R79" t="s">
        <v>125</v>
      </c>
      <c r="S79" t="s">
        <v>125</v>
      </c>
      <c r="T79" s="5" t="str">
        <f t="shared" si="1"/>
        <v>1985Not Stated</v>
      </c>
    </row>
    <row r="80" spans="13:20" x14ac:dyDescent="0.35">
      <c r="M80">
        <v>1986</v>
      </c>
      <c r="N80">
        <v>1986</v>
      </c>
      <c r="O80" t="s">
        <v>100</v>
      </c>
      <c r="P80" s="4">
        <v>44200</v>
      </c>
      <c r="Q80">
        <v>3</v>
      </c>
      <c r="R80">
        <v>7296348</v>
      </c>
      <c r="S80" t="s">
        <v>101</v>
      </c>
      <c r="T80" s="5" t="str">
        <f t="shared" si="1"/>
        <v>19861-4 years</v>
      </c>
    </row>
    <row r="81" spans="13:20" x14ac:dyDescent="0.35">
      <c r="M81">
        <v>1986</v>
      </c>
      <c r="N81">
        <v>1986</v>
      </c>
      <c r="O81" t="s">
        <v>103</v>
      </c>
      <c r="P81" s="4">
        <v>44483</v>
      </c>
      <c r="Q81">
        <v>1</v>
      </c>
      <c r="R81">
        <v>8435189</v>
      </c>
      <c r="S81" t="s">
        <v>101</v>
      </c>
      <c r="T81" s="5" t="str">
        <f t="shared" si="1"/>
        <v>198610-14 years</v>
      </c>
    </row>
    <row r="82" spans="13:20" x14ac:dyDescent="0.35">
      <c r="M82">
        <v>1986</v>
      </c>
      <c r="N82">
        <v>1986</v>
      </c>
      <c r="O82" t="s">
        <v>104</v>
      </c>
      <c r="P82" t="s">
        <v>105</v>
      </c>
      <c r="Q82">
        <v>2</v>
      </c>
      <c r="R82">
        <v>9606788</v>
      </c>
      <c r="S82" t="s">
        <v>101</v>
      </c>
      <c r="T82" s="5" t="str">
        <f t="shared" si="1"/>
        <v>198615-19 years</v>
      </c>
    </row>
    <row r="83" spans="13:20" x14ac:dyDescent="0.35">
      <c r="M83">
        <v>1986</v>
      </c>
      <c r="N83">
        <v>1986</v>
      </c>
      <c r="O83" t="s">
        <v>106</v>
      </c>
      <c r="P83" t="s">
        <v>107</v>
      </c>
      <c r="Q83">
        <v>2</v>
      </c>
      <c r="R83">
        <v>10485643</v>
      </c>
      <c r="S83" t="s">
        <v>101</v>
      </c>
      <c r="T83" s="5" t="str">
        <f t="shared" si="1"/>
        <v>198620-24 years</v>
      </c>
    </row>
    <row r="84" spans="13:20" x14ac:dyDescent="0.35">
      <c r="M84">
        <v>1986</v>
      </c>
      <c r="N84">
        <v>1986</v>
      </c>
      <c r="O84" t="s">
        <v>108</v>
      </c>
      <c r="P84" t="s">
        <v>109</v>
      </c>
      <c r="Q84">
        <v>3</v>
      </c>
      <c r="R84">
        <v>21154090</v>
      </c>
      <c r="S84" t="s">
        <v>101</v>
      </c>
      <c r="T84" s="5" t="str">
        <f t="shared" si="1"/>
        <v>198625-34 years</v>
      </c>
    </row>
    <row r="85" spans="13:20" x14ac:dyDescent="0.35">
      <c r="M85">
        <v>1986</v>
      </c>
      <c r="N85">
        <v>1986</v>
      </c>
      <c r="O85" t="s">
        <v>110</v>
      </c>
      <c r="P85" t="s">
        <v>111</v>
      </c>
      <c r="Q85">
        <v>15</v>
      </c>
      <c r="R85">
        <v>16260538</v>
      </c>
      <c r="S85" t="s">
        <v>112</v>
      </c>
      <c r="T85" s="5" t="str">
        <f t="shared" si="1"/>
        <v>198635-44 years</v>
      </c>
    </row>
    <row r="86" spans="13:20" x14ac:dyDescent="0.35">
      <c r="M86">
        <v>1986</v>
      </c>
      <c r="N86">
        <v>1986</v>
      </c>
      <c r="O86" t="s">
        <v>113</v>
      </c>
      <c r="P86" t="s">
        <v>114</v>
      </c>
      <c r="Q86">
        <v>281</v>
      </c>
      <c r="R86">
        <v>11026121</v>
      </c>
      <c r="S86">
        <v>2.5</v>
      </c>
      <c r="T86" s="5" t="str">
        <f t="shared" si="1"/>
        <v>198645-54 years</v>
      </c>
    </row>
    <row r="87" spans="13:20" x14ac:dyDescent="0.35">
      <c r="M87">
        <v>1986</v>
      </c>
      <c r="N87">
        <v>1986</v>
      </c>
      <c r="O87" t="s">
        <v>115</v>
      </c>
      <c r="P87" t="s">
        <v>116</v>
      </c>
      <c r="Q87">
        <v>2568</v>
      </c>
      <c r="R87">
        <v>10319584</v>
      </c>
      <c r="S87">
        <v>24.9</v>
      </c>
      <c r="T87" s="5" t="str">
        <f t="shared" si="1"/>
        <v>198655-64 years</v>
      </c>
    </row>
    <row r="88" spans="13:20" x14ac:dyDescent="0.35">
      <c r="M88">
        <v>1986</v>
      </c>
      <c r="N88">
        <v>1986</v>
      </c>
      <c r="O88" t="s">
        <v>117</v>
      </c>
      <c r="P88" t="s">
        <v>118</v>
      </c>
      <c r="Q88">
        <v>8498</v>
      </c>
      <c r="R88">
        <v>7474882</v>
      </c>
      <c r="S88">
        <v>113.7</v>
      </c>
      <c r="T88" s="5" t="str">
        <f t="shared" si="1"/>
        <v>198665-74 years</v>
      </c>
    </row>
    <row r="89" spans="13:20" x14ac:dyDescent="0.35">
      <c r="M89">
        <v>1986</v>
      </c>
      <c r="N89">
        <v>1986</v>
      </c>
      <c r="O89" t="s">
        <v>119</v>
      </c>
      <c r="P89" t="s">
        <v>120</v>
      </c>
      <c r="Q89">
        <v>10914</v>
      </c>
      <c r="R89">
        <v>3383405</v>
      </c>
      <c r="S89">
        <v>322.60000000000002</v>
      </c>
      <c r="T89" s="5" t="str">
        <f t="shared" si="1"/>
        <v>198675-84 years</v>
      </c>
    </row>
    <row r="90" spans="13:20" x14ac:dyDescent="0.35">
      <c r="M90">
        <v>1986</v>
      </c>
      <c r="N90">
        <v>1986</v>
      </c>
      <c r="O90" t="s">
        <v>121</v>
      </c>
      <c r="P90" t="s">
        <v>122</v>
      </c>
      <c r="Q90">
        <v>4974</v>
      </c>
      <c r="R90">
        <v>778769</v>
      </c>
      <c r="S90">
        <v>638.70000000000005</v>
      </c>
      <c r="T90" s="5" t="str">
        <f t="shared" si="1"/>
        <v>198685+ years</v>
      </c>
    </row>
    <row r="91" spans="13:20" x14ac:dyDescent="0.35">
      <c r="M91">
        <v>1986</v>
      </c>
      <c r="N91">
        <v>1986</v>
      </c>
      <c r="O91" t="s">
        <v>123</v>
      </c>
      <c r="P91" t="s">
        <v>124</v>
      </c>
      <c r="Q91">
        <v>1</v>
      </c>
      <c r="R91" t="s">
        <v>125</v>
      </c>
      <c r="S91" t="s">
        <v>125</v>
      </c>
      <c r="T91" s="5" t="str">
        <f t="shared" si="1"/>
        <v>1986Not Stated</v>
      </c>
    </row>
    <row r="92" spans="13:20" x14ac:dyDescent="0.35">
      <c r="M92">
        <v>1987</v>
      </c>
      <c r="N92">
        <v>1987</v>
      </c>
      <c r="O92" t="s">
        <v>100</v>
      </c>
      <c r="P92" s="4">
        <v>44200</v>
      </c>
      <c r="Q92">
        <v>1</v>
      </c>
      <c r="R92">
        <v>7341730</v>
      </c>
      <c r="S92" t="s">
        <v>101</v>
      </c>
      <c r="T92" s="5" t="str">
        <f t="shared" si="1"/>
        <v>19871-4 years</v>
      </c>
    </row>
    <row r="93" spans="13:20" x14ac:dyDescent="0.35">
      <c r="M93">
        <v>1987</v>
      </c>
      <c r="N93">
        <v>1987</v>
      </c>
      <c r="O93" t="s">
        <v>104</v>
      </c>
      <c r="P93" t="s">
        <v>105</v>
      </c>
      <c r="Q93">
        <v>2</v>
      </c>
      <c r="R93">
        <v>9559404</v>
      </c>
      <c r="S93" t="s">
        <v>101</v>
      </c>
      <c r="T93" s="5" t="str">
        <f t="shared" si="1"/>
        <v>198715-19 years</v>
      </c>
    </row>
    <row r="94" spans="13:20" x14ac:dyDescent="0.35">
      <c r="M94">
        <v>1987</v>
      </c>
      <c r="N94">
        <v>1987</v>
      </c>
      <c r="O94" t="s">
        <v>106</v>
      </c>
      <c r="P94" t="s">
        <v>107</v>
      </c>
      <c r="Q94">
        <v>1</v>
      </c>
      <c r="R94">
        <v>10220330</v>
      </c>
      <c r="S94" t="s">
        <v>101</v>
      </c>
      <c r="T94" s="5" t="str">
        <f t="shared" si="1"/>
        <v>198720-24 years</v>
      </c>
    </row>
    <row r="95" spans="13:20" x14ac:dyDescent="0.35">
      <c r="M95">
        <v>1987</v>
      </c>
      <c r="N95">
        <v>1987</v>
      </c>
      <c r="O95" t="s">
        <v>108</v>
      </c>
      <c r="P95" t="s">
        <v>109</v>
      </c>
      <c r="Q95">
        <v>6</v>
      </c>
      <c r="R95">
        <v>21398934</v>
      </c>
      <c r="S95" t="s">
        <v>101</v>
      </c>
      <c r="T95" s="5" t="str">
        <f t="shared" si="1"/>
        <v>198725-34 years</v>
      </c>
    </row>
    <row r="96" spans="13:20" x14ac:dyDescent="0.35">
      <c r="M96">
        <v>1987</v>
      </c>
      <c r="N96">
        <v>1987</v>
      </c>
      <c r="O96" t="s">
        <v>110</v>
      </c>
      <c r="P96" t="s">
        <v>111</v>
      </c>
      <c r="Q96">
        <v>21</v>
      </c>
      <c r="R96">
        <v>16876881</v>
      </c>
      <c r="S96">
        <v>0.1</v>
      </c>
      <c r="T96" s="5" t="str">
        <f t="shared" si="1"/>
        <v>198735-44 years</v>
      </c>
    </row>
    <row r="97" spans="13:20" x14ac:dyDescent="0.35">
      <c r="M97">
        <v>1987</v>
      </c>
      <c r="N97">
        <v>1987</v>
      </c>
      <c r="O97" t="s">
        <v>113</v>
      </c>
      <c r="P97" t="s">
        <v>114</v>
      </c>
      <c r="Q97">
        <v>284</v>
      </c>
      <c r="R97">
        <v>11252355</v>
      </c>
      <c r="S97">
        <v>2.5</v>
      </c>
      <c r="T97" s="5" t="str">
        <f t="shared" si="1"/>
        <v>198745-54 years</v>
      </c>
    </row>
    <row r="98" spans="13:20" x14ac:dyDescent="0.35">
      <c r="M98">
        <v>1987</v>
      </c>
      <c r="N98">
        <v>1987</v>
      </c>
      <c r="O98" t="s">
        <v>115</v>
      </c>
      <c r="P98" t="s">
        <v>116</v>
      </c>
      <c r="Q98">
        <v>2441</v>
      </c>
      <c r="R98">
        <v>10213704</v>
      </c>
      <c r="S98">
        <v>23.9</v>
      </c>
      <c r="T98" s="5" t="str">
        <f t="shared" si="1"/>
        <v>198755-64 years</v>
      </c>
    </row>
    <row r="99" spans="13:20" x14ac:dyDescent="0.35">
      <c r="M99">
        <v>1987</v>
      </c>
      <c r="N99">
        <v>1987</v>
      </c>
      <c r="O99" t="s">
        <v>117</v>
      </c>
      <c r="P99" t="s">
        <v>118</v>
      </c>
      <c r="Q99">
        <v>8609</v>
      </c>
      <c r="R99">
        <v>7614676</v>
      </c>
      <c r="S99">
        <v>113.1</v>
      </c>
      <c r="T99" s="5" t="str">
        <f t="shared" si="1"/>
        <v>198765-74 years</v>
      </c>
    </row>
    <row r="100" spans="13:20" x14ac:dyDescent="0.35">
      <c r="M100">
        <v>1987</v>
      </c>
      <c r="N100">
        <v>1987</v>
      </c>
      <c r="O100" t="s">
        <v>119</v>
      </c>
      <c r="P100" t="s">
        <v>120</v>
      </c>
      <c r="Q100">
        <v>11256</v>
      </c>
      <c r="R100">
        <v>3481893</v>
      </c>
      <c r="S100">
        <v>323.3</v>
      </c>
      <c r="T100" s="5" t="str">
        <f t="shared" si="1"/>
        <v>198775-84 years</v>
      </c>
    </row>
    <row r="101" spans="13:20" x14ac:dyDescent="0.35">
      <c r="M101">
        <v>1987</v>
      </c>
      <c r="N101">
        <v>1987</v>
      </c>
      <c r="O101" t="s">
        <v>121</v>
      </c>
      <c r="P101" t="s">
        <v>122</v>
      </c>
      <c r="Q101">
        <v>5242</v>
      </c>
      <c r="R101">
        <v>798221</v>
      </c>
      <c r="S101">
        <v>656.7</v>
      </c>
      <c r="T101" s="5" t="str">
        <f t="shared" si="1"/>
        <v>198785+ years</v>
      </c>
    </row>
    <row r="102" spans="13:20" x14ac:dyDescent="0.35">
      <c r="M102">
        <v>1987</v>
      </c>
      <c r="N102">
        <v>1987</v>
      </c>
      <c r="O102" t="s">
        <v>123</v>
      </c>
      <c r="P102" t="s">
        <v>124</v>
      </c>
      <c r="Q102">
        <v>1</v>
      </c>
      <c r="R102" t="s">
        <v>125</v>
      </c>
      <c r="S102" t="s">
        <v>125</v>
      </c>
      <c r="T102" s="5" t="str">
        <f t="shared" si="1"/>
        <v>1987Not Stated</v>
      </c>
    </row>
    <row r="103" spans="13:20" x14ac:dyDescent="0.35">
      <c r="M103">
        <v>1988</v>
      </c>
      <c r="N103">
        <v>1988</v>
      </c>
      <c r="O103" t="s">
        <v>126</v>
      </c>
      <c r="P103">
        <v>1</v>
      </c>
      <c r="Q103">
        <v>2</v>
      </c>
      <c r="R103">
        <v>2002424</v>
      </c>
      <c r="S103" t="s">
        <v>112</v>
      </c>
      <c r="T103" s="5" t="str">
        <f t="shared" si="1"/>
        <v>1988&lt; 1 year</v>
      </c>
    </row>
    <row r="104" spans="13:20" x14ac:dyDescent="0.35">
      <c r="M104">
        <v>1988</v>
      </c>
      <c r="N104">
        <v>1988</v>
      </c>
      <c r="O104" t="s">
        <v>102</v>
      </c>
      <c r="P104" s="4">
        <v>44325</v>
      </c>
      <c r="Q104">
        <v>1</v>
      </c>
      <c r="R104">
        <v>9088479</v>
      </c>
      <c r="S104" t="s">
        <v>101</v>
      </c>
      <c r="T104" s="5" t="str">
        <f t="shared" si="1"/>
        <v>19885-9 years</v>
      </c>
    </row>
    <row r="105" spans="13:20" x14ac:dyDescent="0.35">
      <c r="M105">
        <v>1988</v>
      </c>
      <c r="N105">
        <v>1988</v>
      </c>
      <c r="O105" t="s">
        <v>106</v>
      </c>
      <c r="P105" t="s">
        <v>107</v>
      </c>
      <c r="Q105">
        <v>2</v>
      </c>
      <c r="R105">
        <v>9965057</v>
      </c>
      <c r="S105" t="s">
        <v>101</v>
      </c>
      <c r="T105" s="5" t="str">
        <f t="shared" si="1"/>
        <v>198820-24 years</v>
      </c>
    </row>
    <row r="106" spans="13:20" x14ac:dyDescent="0.35">
      <c r="M106">
        <v>1988</v>
      </c>
      <c r="N106">
        <v>1988</v>
      </c>
      <c r="O106" t="s">
        <v>108</v>
      </c>
      <c r="P106" t="s">
        <v>109</v>
      </c>
      <c r="Q106">
        <v>5</v>
      </c>
      <c r="R106">
        <v>21547159</v>
      </c>
      <c r="S106" t="s">
        <v>101</v>
      </c>
      <c r="T106" s="5" t="str">
        <f t="shared" si="1"/>
        <v>198825-34 years</v>
      </c>
    </row>
    <row r="107" spans="13:20" x14ac:dyDescent="0.35">
      <c r="M107">
        <v>1988</v>
      </c>
      <c r="N107">
        <v>1988</v>
      </c>
      <c r="O107" t="s">
        <v>110</v>
      </c>
      <c r="P107" t="s">
        <v>111</v>
      </c>
      <c r="Q107">
        <v>17</v>
      </c>
      <c r="R107">
        <v>17362379</v>
      </c>
      <c r="S107" t="s">
        <v>112</v>
      </c>
      <c r="T107" s="5" t="str">
        <f t="shared" si="1"/>
        <v>198835-44 years</v>
      </c>
    </row>
    <row r="108" spans="13:20" x14ac:dyDescent="0.35">
      <c r="M108">
        <v>1988</v>
      </c>
      <c r="N108">
        <v>1988</v>
      </c>
      <c r="O108" t="s">
        <v>113</v>
      </c>
      <c r="P108" t="s">
        <v>114</v>
      </c>
      <c r="Q108">
        <v>311</v>
      </c>
      <c r="R108">
        <v>11681050</v>
      </c>
      <c r="S108">
        <v>2.7</v>
      </c>
      <c r="T108" s="5" t="str">
        <f t="shared" si="1"/>
        <v>198845-54 years</v>
      </c>
    </row>
    <row r="109" spans="13:20" x14ac:dyDescent="0.35">
      <c r="M109">
        <v>1988</v>
      </c>
      <c r="N109">
        <v>1988</v>
      </c>
      <c r="O109" t="s">
        <v>115</v>
      </c>
      <c r="P109" t="s">
        <v>116</v>
      </c>
      <c r="Q109">
        <v>2527</v>
      </c>
      <c r="R109">
        <v>10114072</v>
      </c>
      <c r="S109">
        <v>25</v>
      </c>
      <c r="T109" s="5" t="str">
        <f t="shared" si="1"/>
        <v>198855-64 years</v>
      </c>
    </row>
    <row r="110" spans="13:20" x14ac:dyDescent="0.35">
      <c r="M110">
        <v>1988</v>
      </c>
      <c r="N110">
        <v>1988</v>
      </c>
      <c r="O110" t="s">
        <v>117</v>
      </c>
      <c r="P110" t="s">
        <v>118</v>
      </c>
      <c r="Q110">
        <v>8812</v>
      </c>
      <c r="R110">
        <v>7709890</v>
      </c>
      <c r="S110">
        <v>114.3</v>
      </c>
      <c r="T110" s="5" t="str">
        <f t="shared" si="1"/>
        <v>198865-74 years</v>
      </c>
    </row>
    <row r="111" spans="13:20" x14ac:dyDescent="0.35">
      <c r="M111">
        <v>1988</v>
      </c>
      <c r="N111">
        <v>1988</v>
      </c>
      <c r="O111" t="s">
        <v>119</v>
      </c>
      <c r="P111" t="s">
        <v>120</v>
      </c>
      <c r="Q111">
        <v>11870</v>
      </c>
      <c r="R111">
        <v>3577752</v>
      </c>
      <c r="S111">
        <v>331.8</v>
      </c>
      <c r="T111" s="5" t="str">
        <f t="shared" si="1"/>
        <v>198875-84 years</v>
      </c>
    </row>
    <row r="112" spans="13:20" x14ac:dyDescent="0.35">
      <c r="M112">
        <v>1988</v>
      </c>
      <c r="N112">
        <v>1988</v>
      </c>
      <c r="O112" t="s">
        <v>121</v>
      </c>
      <c r="P112" t="s">
        <v>122</v>
      </c>
      <c r="Q112">
        <v>5433</v>
      </c>
      <c r="R112">
        <v>810219</v>
      </c>
      <c r="S112">
        <v>670.6</v>
      </c>
      <c r="T112" s="5" t="str">
        <f t="shared" si="1"/>
        <v>198885+ years</v>
      </c>
    </row>
    <row r="113" spans="13:20" x14ac:dyDescent="0.35">
      <c r="M113">
        <v>1988</v>
      </c>
      <c r="N113">
        <v>1988</v>
      </c>
      <c r="O113" t="s">
        <v>123</v>
      </c>
      <c r="P113" t="s">
        <v>124</v>
      </c>
      <c r="Q113">
        <v>2</v>
      </c>
      <c r="R113" t="s">
        <v>125</v>
      </c>
      <c r="S113" t="s">
        <v>125</v>
      </c>
      <c r="T113" s="5" t="str">
        <f t="shared" si="1"/>
        <v>1988Not Stated</v>
      </c>
    </row>
    <row r="114" spans="13:20" x14ac:dyDescent="0.35">
      <c r="M114">
        <v>1989</v>
      </c>
      <c r="N114">
        <v>1989</v>
      </c>
      <c r="O114" t="s">
        <v>100</v>
      </c>
      <c r="P114" s="4">
        <v>44200</v>
      </c>
      <c r="Q114">
        <v>1</v>
      </c>
      <c r="R114">
        <v>7496118</v>
      </c>
      <c r="S114" t="s">
        <v>101</v>
      </c>
      <c r="T114" s="5" t="str">
        <f t="shared" si="1"/>
        <v>19891-4 years</v>
      </c>
    </row>
    <row r="115" spans="13:20" x14ac:dyDescent="0.35">
      <c r="M115">
        <v>1989</v>
      </c>
      <c r="N115">
        <v>1989</v>
      </c>
      <c r="O115" t="s">
        <v>104</v>
      </c>
      <c r="P115" t="s">
        <v>105</v>
      </c>
      <c r="Q115">
        <v>1</v>
      </c>
      <c r="R115">
        <v>9292771</v>
      </c>
      <c r="S115" t="s">
        <v>101</v>
      </c>
      <c r="T115" s="5" t="str">
        <f t="shared" si="1"/>
        <v>198915-19 years</v>
      </c>
    </row>
    <row r="116" spans="13:20" x14ac:dyDescent="0.35">
      <c r="M116">
        <v>1989</v>
      </c>
      <c r="N116">
        <v>1989</v>
      </c>
      <c r="O116" t="s">
        <v>106</v>
      </c>
      <c r="P116" t="s">
        <v>107</v>
      </c>
      <c r="Q116">
        <v>1</v>
      </c>
      <c r="R116">
        <v>9784274</v>
      </c>
      <c r="S116" t="s">
        <v>101</v>
      </c>
      <c r="T116" s="5" t="str">
        <f t="shared" si="1"/>
        <v>198920-24 years</v>
      </c>
    </row>
    <row r="117" spans="13:20" x14ac:dyDescent="0.35">
      <c r="M117">
        <v>1989</v>
      </c>
      <c r="N117">
        <v>1989</v>
      </c>
      <c r="O117" t="s">
        <v>108</v>
      </c>
      <c r="P117" t="s">
        <v>109</v>
      </c>
      <c r="Q117">
        <v>2</v>
      </c>
      <c r="R117">
        <v>21606423</v>
      </c>
      <c r="S117" t="s">
        <v>101</v>
      </c>
      <c r="T117" s="5" t="str">
        <f t="shared" si="1"/>
        <v>198925-34 years</v>
      </c>
    </row>
    <row r="118" spans="13:20" x14ac:dyDescent="0.35">
      <c r="M118">
        <v>1989</v>
      </c>
      <c r="N118">
        <v>1989</v>
      </c>
      <c r="O118" t="s">
        <v>110</v>
      </c>
      <c r="P118" t="s">
        <v>111</v>
      </c>
      <c r="Q118">
        <v>26</v>
      </c>
      <c r="R118">
        <v>17991414</v>
      </c>
      <c r="S118">
        <v>0.1</v>
      </c>
      <c r="T118" s="5" t="str">
        <f t="shared" si="1"/>
        <v>198935-44 years</v>
      </c>
    </row>
    <row r="119" spans="13:20" x14ac:dyDescent="0.35">
      <c r="M119">
        <v>1989</v>
      </c>
      <c r="N119">
        <v>1989</v>
      </c>
      <c r="O119" t="s">
        <v>113</v>
      </c>
      <c r="P119" t="s">
        <v>114</v>
      </c>
      <c r="Q119">
        <v>299</v>
      </c>
      <c r="R119">
        <v>12021662</v>
      </c>
      <c r="S119">
        <v>2.5</v>
      </c>
      <c r="T119" s="5" t="str">
        <f t="shared" si="1"/>
        <v>198945-54 years</v>
      </c>
    </row>
    <row r="120" spans="13:20" x14ac:dyDescent="0.35">
      <c r="M120">
        <v>1989</v>
      </c>
      <c r="N120">
        <v>1989</v>
      </c>
      <c r="O120" t="s">
        <v>115</v>
      </c>
      <c r="P120" t="s">
        <v>116</v>
      </c>
      <c r="Q120">
        <v>2678</v>
      </c>
      <c r="R120">
        <v>10002857</v>
      </c>
      <c r="S120">
        <v>26.8</v>
      </c>
      <c r="T120" s="5" t="str">
        <f t="shared" si="1"/>
        <v>198955-64 years</v>
      </c>
    </row>
    <row r="121" spans="13:20" x14ac:dyDescent="0.35">
      <c r="M121">
        <v>1989</v>
      </c>
      <c r="N121">
        <v>1989</v>
      </c>
      <c r="O121" t="s">
        <v>117</v>
      </c>
      <c r="P121" t="s">
        <v>118</v>
      </c>
      <c r="Q121">
        <v>9120</v>
      </c>
      <c r="R121">
        <v>7823772</v>
      </c>
      <c r="S121">
        <v>116.6</v>
      </c>
      <c r="T121" s="5" t="str">
        <f t="shared" si="1"/>
        <v>198965-74 years</v>
      </c>
    </row>
    <row r="122" spans="13:20" x14ac:dyDescent="0.35">
      <c r="M122">
        <v>1989</v>
      </c>
      <c r="N122">
        <v>1989</v>
      </c>
      <c r="O122" t="s">
        <v>119</v>
      </c>
      <c r="P122" t="s">
        <v>120</v>
      </c>
      <c r="Q122">
        <v>12496</v>
      </c>
      <c r="R122">
        <v>3678113</v>
      </c>
      <c r="S122">
        <v>339.7</v>
      </c>
      <c r="T122" s="5" t="str">
        <f t="shared" si="1"/>
        <v>198975-84 years</v>
      </c>
    </row>
    <row r="123" spans="13:20" x14ac:dyDescent="0.35">
      <c r="M123">
        <v>1989</v>
      </c>
      <c r="N123">
        <v>1989</v>
      </c>
      <c r="O123" t="s">
        <v>121</v>
      </c>
      <c r="P123" t="s">
        <v>122</v>
      </c>
      <c r="Q123">
        <v>5895</v>
      </c>
      <c r="R123">
        <v>831138</v>
      </c>
      <c r="S123">
        <v>709.3</v>
      </c>
      <c r="T123" s="5" t="str">
        <f t="shared" si="1"/>
        <v>198985+ years</v>
      </c>
    </row>
    <row r="124" spans="13:20" x14ac:dyDescent="0.35">
      <c r="M124">
        <v>1989</v>
      </c>
      <c r="N124">
        <v>1989</v>
      </c>
      <c r="O124" t="s">
        <v>123</v>
      </c>
      <c r="P124" t="s">
        <v>124</v>
      </c>
      <c r="Q124">
        <v>1</v>
      </c>
      <c r="R124" t="s">
        <v>125</v>
      </c>
      <c r="S124" t="s">
        <v>125</v>
      </c>
      <c r="T124" s="5" t="str">
        <f t="shared" si="1"/>
        <v>1989Not Stated</v>
      </c>
    </row>
    <row r="125" spans="13:20" x14ac:dyDescent="0.35">
      <c r="M125">
        <v>1990</v>
      </c>
      <c r="N125">
        <v>1990</v>
      </c>
      <c r="O125" t="s">
        <v>126</v>
      </c>
      <c r="P125">
        <v>1</v>
      </c>
      <c r="Q125">
        <v>2</v>
      </c>
      <c r="R125">
        <v>2129495</v>
      </c>
      <c r="S125" t="s">
        <v>112</v>
      </c>
      <c r="T125" s="5" t="str">
        <f t="shared" si="1"/>
        <v>1990&lt; 1 year</v>
      </c>
    </row>
    <row r="126" spans="13:20" x14ac:dyDescent="0.35">
      <c r="M126">
        <v>1990</v>
      </c>
      <c r="N126">
        <v>1990</v>
      </c>
      <c r="O126" t="s">
        <v>104</v>
      </c>
      <c r="P126" t="s">
        <v>105</v>
      </c>
      <c r="Q126">
        <v>1</v>
      </c>
      <c r="R126">
        <v>9172834</v>
      </c>
      <c r="S126" t="s">
        <v>101</v>
      </c>
      <c r="T126" s="5" t="str">
        <f t="shared" si="1"/>
        <v>199015-19 years</v>
      </c>
    </row>
    <row r="127" spans="13:20" x14ac:dyDescent="0.35">
      <c r="M127">
        <v>1990</v>
      </c>
      <c r="N127">
        <v>1990</v>
      </c>
      <c r="O127" t="s">
        <v>108</v>
      </c>
      <c r="P127" t="s">
        <v>109</v>
      </c>
      <c r="Q127">
        <v>4</v>
      </c>
      <c r="R127">
        <v>21564316</v>
      </c>
      <c r="S127" t="s">
        <v>101</v>
      </c>
      <c r="T127" s="5" t="str">
        <f t="shared" si="1"/>
        <v>199025-34 years</v>
      </c>
    </row>
    <row r="128" spans="13:20" x14ac:dyDescent="0.35">
      <c r="M128">
        <v>1990</v>
      </c>
      <c r="N128">
        <v>1990</v>
      </c>
      <c r="O128" t="s">
        <v>110</v>
      </c>
      <c r="P128" t="s">
        <v>111</v>
      </c>
      <c r="Q128">
        <v>20</v>
      </c>
      <c r="R128">
        <v>18509652</v>
      </c>
      <c r="S128">
        <v>0.1</v>
      </c>
      <c r="T128" s="5" t="str">
        <f t="shared" si="1"/>
        <v>199035-44 years</v>
      </c>
    </row>
    <row r="129" spans="13:20" x14ac:dyDescent="0.35">
      <c r="M129">
        <v>1990</v>
      </c>
      <c r="N129">
        <v>1990</v>
      </c>
      <c r="O129" t="s">
        <v>113</v>
      </c>
      <c r="P129" t="s">
        <v>114</v>
      </c>
      <c r="Q129">
        <v>304</v>
      </c>
      <c r="R129">
        <v>12232301</v>
      </c>
      <c r="S129">
        <v>2.5</v>
      </c>
      <c r="T129" s="5" t="str">
        <f t="shared" si="1"/>
        <v>199045-54 years</v>
      </c>
    </row>
    <row r="130" spans="13:20" x14ac:dyDescent="0.35">
      <c r="M130">
        <v>1990</v>
      </c>
      <c r="N130">
        <v>1990</v>
      </c>
      <c r="O130" t="s">
        <v>115</v>
      </c>
      <c r="P130" t="s">
        <v>116</v>
      </c>
      <c r="Q130">
        <v>2725</v>
      </c>
      <c r="R130">
        <v>9955069</v>
      </c>
      <c r="S130">
        <v>27.4</v>
      </c>
      <c r="T130" s="5" t="str">
        <f t="shared" si="1"/>
        <v>199055-64 years</v>
      </c>
    </row>
    <row r="131" spans="13:20" x14ac:dyDescent="0.35">
      <c r="M131">
        <v>1990</v>
      </c>
      <c r="N131">
        <v>1990</v>
      </c>
      <c r="O131" t="s">
        <v>117</v>
      </c>
      <c r="P131" t="s">
        <v>118</v>
      </c>
      <c r="Q131">
        <v>9698</v>
      </c>
      <c r="R131">
        <v>7906814</v>
      </c>
      <c r="S131">
        <v>122.7</v>
      </c>
      <c r="T131" s="5" t="str">
        <f t="shared" ref="T131:T194" si="2">M131&amp;O131</f>
        <v>199065-74 years</v>
      </c>
    </row>
    <row r="132" spans="13:20" x14ac:dyDescent="0.35">
      <c r="M132">
        <v>1990</v>
      </c>
      <c r="N132">
        <v>1990</v>
      </c>
      <c r="O132" t="s">
        <v>119</v>
      </c>
      <c r="P132" t="s">
        <v>120</v>
      </c>
      <c r="Q132">
        <v>13346</v>
      </c>
      <c r="R132">
        <v>3744725</v>
      </c>
      <c r="S132">
        <v>356.4</v>
      </c>
      <c r="T132" s="5" t="str">
        <f t="shared" si="2"/>
        <v>199075-84 years</v>
      </c>
    </row>
    <row r="133" spans="13:20" x14ac:dyDescent="0.35">
      <c r="M133">
        <v>1990</v>
      </c>
      <c r="N133">
        <v>1990</v>
      </c>
      <c r="O133" t="s">
        <v>121</v>
      </c>
      <c r="P133" t="s">
        <v>122</v>
      </c>
      <c r="Q133">
        <v>6276</v>
      </c>
      <c r="R133">
        <v>841227</v>
      </c>
      <c r="S133">
        <v>746.1</v>
      </c>
      <c r="T133" s="5" t="str">
        <f t="shared" si="2"/>
        <v>199085+ years</v>
      </c>
    </row>
    <row r="134" spans="13:20" x14ac:dyDescent="0.35">
      <c r="M134">
        <v>1990</v>
      </c>
      <c r="N134">
        <v>1990</v>
      </c>
      <c r="O134" t="s">
        <v>123</v>
      </c>
      <c r="P134" t="s">
        <v>124</v>
      </c>
      <c r="Q134">
        <v>2</v>
      </c>
      <c r="R134" t="s">
        <v>125</v>
      </c>
      <c r="S134" t="s">
        <v>125</v>
      </c>
      <c r="T134" s="5" t="str">
        <f t="shared" si="2"/>
        <v>1990Not Stated</v>
      </c>
    </row>
    <row r="135" spans="13:20" x14ac:dyDescent="0.35">
      <c r="M135">
        <v>1991</v>
      </c>
      <c r="N135">
        <v>1991</v>
      </c>
      <c r="O135" t="s">
        <v>102</v>
      </c>
      <c r="P135" s="4">
        <v>44325</v>
      </c>
      <c r="Q135">
        <v>1</v>
      </c>
      <c r="R135">
        <v>9359079</v>
      </c>
      <c r="S135" t="s">
        <v>101</v>
      </c>
      <c r="T135" s="5" t="str">
        <f t="shared" si="2"/>
        <v>19915-9 years</v>
      </c>
    </row>
    <row r="136" spans="13:20" x14ac:dyDescent="0.35">
      <c r="M136">
        <v>1991</v>
      </c>
      <c r="N136">
        <v>1991</v>
      </c>
      <c r="O136" t="s">
        <v>106</v>
      </c>
      <c r="P136" t="s">
        <v>107</v>
      </c>
      <c r="Q136">
        <v>3</v>
      </c>
      <c r="R136">
        <v>9783081</v>
      </c>
      <c r="S136" t="s">
        <v>101</v>
      </c>
      <c r="T136" s="5" t="str">
        <f t="shared" si="2"/>
        <v>199120-24 years</v>
      </c>
    </row>
    <row r="137" spans="13:20" x14ac:dyDescent="0.35">
      <c r="M137">
        <v>1991</v>
      </c>
      <c r="N137">
        <v>1991</v>
      </c>
      <c r="O137" t="s">
        <v>108</v>
      </c>
      <c r="P137" t="s">
        <v>109</v>
      </c>
      <c r="Q137">
        <v>3</v>
      </c>
      <c r="R137">
        <v>21638892</v>
      </c>
      <c r="S137" t="s">
        <v>101</v>
      </c>
      <c r="T137" s="5" t="str">
        <f t="shared" si="2"/>
        <v>199125-34 years</v>
      </c>
    </row>
    <row r="138" spans="13:20" x14ac:dyDescent="0.35">
      <c r="M138">
        <v>1991</v>
      </c>
      <c r="N138">
        <v>1991</v>
      </c>
      <c r="O138" t="s">
        <v>110</v>
      </c>
      <c r="P138" t="s">
        <v>111</v>
      </c>
      <c r="Q138">
        <v>24</v>
      </c>
      <c r="R138">
        <v>19468254</v>
      </c>
      <c r="S138">
        <v>0.1</v>
      </c>
      <c r="T138" s="5" t="str">
        <f t="shared" si="2"/>
        <v>199135-44 years</v>
      </c>
    </row>
    <row r="139" spans="13:20" x14ac:dyDescent="0.35">
      <c r="M139">
        <v>1991</v>
      </c>
      <c r="N139">
        <v>1991</v>
      </c>
      <c r="O139" t="s">
        <v>113</v>
      </c>
      <c r="P139" t="s">
        <v>114</v>
      </c>
      <c r="Q139">
        <v>317</v>
      </c>
      <c r="R139">
        <v>12611398</v>
      </c>
      <c r="S139">
        <v>2.5</v>
      </c>
      <c r="T139" s="5" t="str">
        <f t="shared" si="2"/>
        <v>199145-54 years</v>
      </c>
    </row>
    <row r="140" spans="13:20" x14ac:dyDescent="0.35">
      <c r="M140">
        <v>1991</v>
      </c>
      <c r="N140">
        <v>1991</v>
      </c>
      <c r="O140" t="s">
        <v>115</v>
      </c>
      <c r="P140" t="s">
        <v>116</v>
      </c>
      <c r="Q140">
        <v>2589</v>
      </c>
      <c r="R140">
        <v>9956592</v>
      </c>
      <c r="S140">
        <v>26</v>
      </c>
      <c r="T140" s="5" t="str">
        <f t="shared" si="2"/>
        <v>199155-64 years</v>
      </c>
    </row>
    <row r="141" spans="13:20" x14ac:dyDescent="0.35">
      <c r="M141">
        <v>1991</v>
      </c>
      <c r="N141">
        <v>1991</v>
      </c>
      <c r="O141" t="s">
        <v>117</v>
      </c>
      <c r="P141" t="s">
        <v>118</v>
      </c>
      <c r="Q141">
        <v>9717</v>
      </c>
      <c r="R141">
        <v>8040677</v>
      </c>
      <c r="S141">
        <v>120.8</v>
      </c>
      <c r="T141" s="5" t="str">
        <f t="shared" si="2"/>
        <v>199165-74 years</v>
      </c>
    </row>
    <row r="142" spans="13:20" x14ac:dyDescent="0.35">
      <c r="M142">
        <v>1991</v>
      </c>
      <c r="N142">
        <v>1991</v>
      </c>
      <c r="O142" t="s">
        <v>119</v>
      </c>
      <c r="P142" t="s">
        <v>120</v>
      </c>
      <c r="Q142">
        <v>14062</v>
      </c>
      <c r="R142">
        <v>3886874</v>
      </c>
      <c r="S142">
        <v>361.8</v>
      </c>
      <c r="T142" s="5" t="str">
        <f t="shared" si="2"/>
        <v>199175-84 years</v>
      </c>
    </row>
    <row r="143" spans="13:20" x14ac:dyDescent="0.35">
      <c r="M143">
        <v>1991</v>
      </c>
      <c r="N143">
        <v>1991</v>
      </c>
      <c r="O143" t="s">
        <v>121</v>
      </c>
      <c r="P143" t="s">
        <v>122</v>
      </c>
      <c r="Q143">
        <v>6847</v>
      </c>
      <c r="R143">
        <v>883004</v>
      </c>
      <c r="S143">
        <v>775.4</v>
      </c>
      <c r="T143" s="5" t="str">
        <f t="shared" si="2"/>
        <v>199185+ years</v>
      </c>
    </row>
    <row r="144" spans="13:20" x14ac:dyDescent="0.35">
      <c r="M144">
        <v>1991</v>
      </c>
      <c r="N144">
        <v>1991</v>
      </c>
      <c r="O144" t="s">
        <v>123</v>
      </c>
      <c r="P144" t="s">
        <v>124</v>
      </c>
      <c r="Q144">
        <v>1</v>
      </c>
      <c r="R144" t="s">
        <v>125</v>
      </c>
      <c r="S144" t="s">
        <v>125</v>
      </c>
      <c r="T144" s="5" t="str">
        <f t="shared" si="2"/>
        <v>1991Not Stated</v>
      </c>
    </row>
    <row r="145" spans="13:20" x14ac:dyDescent="0.35">
      <c r="M145">
        <v>1992</v>
      </c>
      <c r="N145">
        <v>1992</v>
      </c>
      <c r="O145" t="s">
        <v>102</v>
      </c>
      <c r="P145" s="4">
        <v>44325</v>
      </c>
      <c r="Q145">
        <v>1</v>
      </c>
      <c r="R145">
        <v>9436077</v>
      </c>
      <c r="S145" t="s">
        <v>101</v>
      </c>
      <c r="T145" s="5" t="str">
        <f t="shared" si="2"/>
        <v>19925-9 years</v>
      </c>
    </row>
    <row r="146" spans="13:20" x14ac:dyDescent="0.35">
      <c r="M146">
        <v>1992</v>
      </c>
      <c r="N146">
        <v>1992</v>
      </c>
      <c r="O146" t="s">
        <v>104</v>
      </c>
      <c r="P146" t="s">
        <v>105</v>
      </c>
      <c r="Q146">
        <v>3</v>
      </c>
      <c r="R146">
        <v>8857670</v>
      </c>
      <c r="S146" t="s">
        <v>101</v>
      </c>
      <c r="T146" s="5" t="str">
        <f t="shared" si="2"/>
        <v>199215-19 years</v>
      </c>
    </row>
    <row r="147" spans="13:20" x14ac:dyDescent="0.35">
      <c r="M147">
        <v>1992</v>
      </c>
      <c r="N147">
        <v>1992</v>
      </c>
      <c r="O147" t="s">
        <v>108</v>
      </c>
      <c r="P147" t="s">
        <v>109</v>
      </c>
      <c r="Q147">
        <v>5</v>
      </c>
      <c r="R147">
        <v>21558292</v>
      </c>
      <c r="S147" t="s">
        <v>101</v>
      </c>
      <c r="T147" s="5" t="str">
        <f t="shared" si="2"/>
        <v>199225-34 years</v>
      </c>
    </row>
    <row r="148" spans="13:20" x14ac:dyDescent="0.35">
      <c r="M148">
        <v>1992</v>
      </c>
      <c r="N148">
        <v>1992</v>
      </c>
      <c r="O148" t="s">
        <v>110</v>
      </c>
      <c r="P148" t="s">
        <v>111</v>
      </c>
      <c r="Q148">
        <v>27</v>
      </c>
      <c r="R148">
        <v>19802660</v>
      </c>
      <c r="S148">
        <v>0.1</v>
      </c>
      <c r="T148" s="5" t="str">
        <f t="shared" si="2"/>
        <v>199235-44 years</v>
      </c>
    </row>
    <row r="149" spans="13:20" x14ac:dyDescent="0.35">
      <c r="M149">
        <v>1992</v>
      </c>
      <c r="N149">
        <v>1992</v>
      </c>
      <c r="O149" t="s">
        <v>113</v>
      </c>
      <c r="P149" t="s">
        <v>114</v>
      </c>
      <c r="Q149">
        <v>309</v>
      </c>
      <c r="R149">
        <v>13472009</v>
      </c>
      <c r="S149">
        <v>2.2999999999999998</v>
      </c>
      <c r="T149" s="5" t="str">
        <f t="shared" si="2"/>
        <v>199245-54 years</v>
      </c>
    </row>
    <row r="150" spans="13:20" x14ac:dyDescent="0.35">
      <c r="M150">
        <v>1992</v>
      </c>
      <c r="N150">
        <v>1992</v>
      </c>
      <c r="O150" t="s">
        <v>115</v>
      </c>
      <c r="P150" t="s">
        <v>116</v>
      </c>
      <c r="Q150">
        <v>2574</v>
      </c>
      <c r="R150">
        <v>9957172</v>
      </c>
      <c r="S150">
        <v>25.9</v>
      </c>
      <c r="T150" s="5" t="str">
        <f t="shared" si="2"/>
        <v>199255-64 years</v>
      </c>
    </row>
    <row r="151" spans="13:20" x14ac:dyDescent="0.35">
      <c r="M151">
        <v>1992</v>
      </c>
      <c r="N151">
        <v>1992</v>
      </c>
      <c r="O151" t="s">
        <v>117</v>
      </c>
      <c r="P151" t="s">
        <v>118</v>
      </c>
      <c r="Q151">
        <v>9833</v>
      </c>
      <c r="R151">
        <v>8144796</v>
      </c>
      <c r="S151">
        <v>120.7</v>
      </c>
      <c r="T151" s="5" t="str">
        <f t="shared" si="2"/>
        <v>199265-74 years</v>
      </c>
    </row>
    <row r="152" spans="13:20" x14ac:dyDescent="0.35">
      <c r="M152">
        <v>1992</v>
      </c>
      <c r="N152">
        <v>1992</v>
      </c>
      <c r="O152" t="s">
        <v>119</v>
      </c>
      <c r="P152" t="s">
        <v>120</v>
      </c>
      <c r="Q152">
        <v>14184</v>
      </c>
      <c r="R152">
        <v>3992665</v>
      </c>
      <c r="S152">
        <v>355.3</v>
      </c>
      <c r="T152" s="5" t="str">
        <f t="shared" si="2"/>
        <v>199275-84 years</v>
      </c>
    </row>
    <row r="153" spans="13:20" x14ac:dyDescent="0.35">
      <c r="M153">
        <v>1992</v>
      </c>
      <c r="N153">
        <v>1992</v>
      </c>
      <c r="O153" t="s">
        <v>121</v>
      </c>
      <c r="P153" t="s">
        <v>122</v>
      </c>
      <c r="Q153">
        <v>7302</v>
      </c>
      <c r="R153">
        <v>915623</v>
      </c>
      <c r="S153">
        <v>797.5</v>
      </c>
      <c r="T153" s="5" t="str">
        <f t="shared" si="2"/>
        <v>199285+ years</v>
      </c>
    </row>
    <row r="154" spans="13:20" x14ac:dyDescent="0.35">
      <c r="M154">
        <v>1992</v>
      </c>
      <c r="N154">
        <v>1992</v>
      </c>
      <c r="O154" t="s">
        <v>123</v>
      </c>
      <c r="P154" t="s">
        <v>124</v>
      </c>
      <c r="Q154">
        <v>2</v>
      </c>
      <c r="R154" t="s">
        <v>125</v>
      </c>
      <c r="S154" t="s">
        <v>125</v>
      </c>
      <c r="T154" s="5" t="str">
        <f t="shared" si="2"/>
        <v>1992Not Stated</v>
      </c>
    </row>
    <row r="155" spans="13:20" x14ac:dyDescent="0.35">
      <c r="M155">
        <v>1993</v>
      </c>
      <c r="N155">
        <v>1993</v>
      </c>
      <c r="O155" t="s">
        <v>104</v>
      </c>
      <c r="P155" t="s">
        <v>105</v>
      </c>
      <c r="Q155">
        <v>2</v>
      </c>
      <c r="R155">
        <v>8977716</v>
      </c>
      <c r="S155" t="s">
        <v>101</v>
      </c>
      <c r="T155" s="5" t="str">
        <f t="shared" si="2"/>
        <v>199315-19 years</v>
      </c>
    </row>
    <row r="156" spans="13:20" x14ac:dyDescent="0.35">
      <c r="M156">
        <v>1993</v>
      </c>
      <c r="N156">
        <v>1993</v>
      </c>
      <c r="O156" t="s">
        <v>108</v>
      </c>
      <c r="P156" t="s">
        <v>109</v>
      </c>
      <c r="Q156">
        <v>3</v>
      </c>
      <c r="R156">
        <v>21399006</v>
      </c>
      <c r="S156" t="s">
        <v>101</v>
      </c>
      <c r="T156" s="5" t="str">
        <f t="shared" si="2"/>
        <v>199325-34 years</v>
      </c>
    </row>
    <row r="157" spans="13:20" x14ac:dyDescent="0.35">
      <c r="M157">
        <v>1993</v>
      </c>
      <c r="N157">
        <v>1993</v>
      </c>
      <c r="O157" t="s">
        <v>110</v>
      </c>
      <c r="P157" t="s">
        <v>111</v>
      </c>
      <c r="Q157">
        <v>28</v>
      </c>
      <c r="R157">
        <v>20276413</v>
      </c>
      <c r="S157">
        <v>0.1</v>
      </c>
      <c r="T157" s="5" t="str">
        <f t="shared" si="2"/>
        <v>199335-44 years</v>
      </c>
    </row>
    <row r="158" spans="13:20" x14ac:dyDescent="0.35">
      <c r="M158">
        <v>1993</v>
      </c>
      <c r="N158">
        <v>1993</v>
      </c>
      <c r="O158" t="s">
        <v>113</v>
      </c>
      <c r="P158" t="s">
        <v>114</v>
      </c>
      <c r="Q158">
        <v>316</v>
      </c>
      <c r="R158">
        <v>14121978</v>
      </c>
      <c r="S158">
        <v>2.2000000000000002</v>
      </c>
      <c r="T158" s="5" t="str">
        <f t="shared" si="2"/>
        <v>199345-54 years</v>
      </c>
    </row>
    <row r="159" spans="13:20" x14ac:dyDescent="0.35">
      <c r="M159">
        <v>1993</v>
      </c>
      <c r="N159">
        <v>1993</v>
      </c>
      <c r="O159" t="s">
        <v>115</v>
      </c>
      <c r="P159" t="s">
        <v>116</v>
      </c>
      <c r="Q159">
        <v>2423</v>
      </c>
      <c r="R159">
        <v>9991621</v>
      </c>
      <c r="S159">
        <v>24.3</v>
      </c>
      <c r="T159" s="5" t="str">
        <f t="shared" si="2"/>
        <v>199355-64 years</v>
      </c>
    </row>
    <row r="160" spans="13:20" x14ac:dyDescent="0.35">
      <c r="M160">
        <v>1993</v>
      </c>
      <c r="N160">
        <v>1993</v>
      </c>
      <c r="O160" t="s">
        <v>117</v>
      </c>
      <c r="P160" t="s">
        <v>118</v>
      </c>
      <c r="Q160">
        <v>9628</v>
      </c>
      <c r="R160">
        <v>8263821</v>
      </c>
      <c r="S160">
        <v>116.5</v>
      </c>
      <c r="T160" s="5" t="str">
        <f t="shared" si="2"/>
        <v>199365-74 years</v>
      </c>
    </row>
    <row r="161" spans="13:20" x14ac:dyDescent="0.35">
      <c r="M161">
        <v>1993</v>
      </c>
      <c r="N161">
        <v>1993</v>
      </c>
      <c r="O161" t="s">
        <v>119</v>
      </c>
      <c r="P161" t="s">
        <v>120</v>
      </c>
      <c r="Q161">
        <v>14539</v>
      </c>
      <c r="R161">
        <v>4090845</v>
      </c>
      <c r="S161">
        <v>355.4</v>
      </c>
      <c r="T161" s="5" t="str">
        <f t="shared" si="2"/>
        <v>199375-84 years</v>
      </c>
    </row>
    <row r="162" spans="13:20" x14ac:dyDescent="0.35">
      <c r="M162">
        <v>1993</v>
      </c>
      <c r="N162">
        <v>1993</v>
      </c>
      <c r="O162" t="s">
        <v>121</v>
      </c>
      <c r="P162" t="s">
        <v>122</v>
      </c>
      <c r="Q162">
        <v>7926</v>
      </c>
      <c r="R162">
        <v>951939</v>
      </c>
      <c r="S162">
        <v>832.6</v>
      </c>
      <c r="T162" s="5" t="str">
        <f t="shared" si="2"/>
        <v>199385+ years</v>
      </c>
    </row>
    <row r="163" spans="13:20" x14ac:dyDescent="0.35">
      <c r="M163">
        <v>1994</v>
      </c>
      <c r="N163">
        <v>1994</v>
      </c>
      <c r="O163" t="s">
        <v>103</v>
      </c>
      <c r="P163" s="4">
        <v>44483</v>
      </c>
      <c r="Q163">
        <v>2</v>
      </c>
      <c r="R163">
        <v>9735451</v>
      </c>
      <c r="S163" t="s">
        <v>101</v>
      </c>
      <c r="T163" s="5" t="str">
        <f t="shared" si="2"/>
        <v>199410-14 years</v>
      </c>
    </row>
    <row r="164" spans="13:20" x14ac:dyDescent="0.35">
      <c r="M164">
        <v>1994</v>
      </c>
      <c r="N164">
        <v>1994</v>
      </c>
      <c r="O164" t="s">
        <v>108</v>
      </c>
      <c r="P164" t="s">
        <v>109</v>
      </c>
      <c r="Q164">
        <v>4</v>
      </c>
      <c r="R164">
        <v>21249595</v>
      </c>
      <c r="S164" t="s">
        <v>101</v>
      </c>
      <c r="T164" s="5" t="str">
        <f t="shared" si="2"/>
        <v>199425-34 years</v>
      </c>
    </row>
    <row r="165" spans="13:20" x14ac:dyDescent="0.35">
      <c r="M165">
        <v>1994</v>
      </c>
      <c r="N165">
        <v>1994</v>
      </c>
      <c r="O165" t="s">
        <v>110</v>
      </c>
      <c r="P165" t="s">
        <v>111</v>
      </c>
      <c r="Q165">
        <v>24</v>
      </c>
      <c r="R165">
        <v>20735301</v>
      </c>
      <c r="S165">
        <v>0.1</v>
      </c>
      <c r="T165" s="5" t="str">
        <f t="shared" si="2"/>
        <v>199435-44 years</v>
      </c>
    </row>
    <row r="166" spans="13:20" x14ac:dyDescent="0.35">
      <c r="M166">
        <v>1994</v>
      </c>
      <c r="N166">
        <v>1994</v>
      </c>
      <c r="O166" t="s">
        <v>113</v>
      </c>
      <c r="P166" t="s">
        <v>114</v>
      </c>
      <c r="Q166">
        <v>370</v>
      </c>
      <c r="R166">
        <v>14756639</v>
      </c>
      <c r="S166">
        <v>2.5</v>
      </c>
      <c r="T166" s="5" t="str">
        <f t="shared" si="2"/>
        <v>199445-54 years</v>
      </c>
    </row>
    <row r="167" spans="13:20" x14ac:dyDescent="0.35">
      <c r="M167">
        <v>1994</v>
      </c>
      <c r="N167">
        <v>1994</v>
      </c>
      <c r="O167" t="s">
        <v>115</v>
      </c>
      <c r="P167" t="s">
        <v>116</v>
      </c>
      <c r="Q167">
        <v>2328</v>
      </c>
      <c r="R167">
        <v>10070509</v>
      </c>
      <c r="S167">
        <v>23.1</v>
      </c>
      <c r="T167" s="5" t="str">
        <f t="shared" si="2"/>
        <v>199455-64 years</v>
      </c>
    </row>
    <row r="168" spans="13:20" x14ac:dyDescent="0.35">
      <c r="M168">
        <v>1994</v>
      </c>
      <c r="N168">
        <v>1994</v>
      </c>
      <c r="O168" t="s">
        <v>117</v>
      </c>
      <c r="P168" t="s">
        <v>118</v>
      </c>
      <c r="Q168">
        <v>9461</v>
      </c>
      <c r="R168">
        <v>8330888</v>
      </c>
      <c r="S168">
        <v>113.6</v>
      </c>
      <c r="T168" s="5" t="str">
        <f t="shared" si="2"/>
        <v>199465-74 years</v>
      </c>
    </row>
    <row r="169" spans="13:20" x14ac:dyDescent="0.35">
      <c r="M169">
        <v>1994</v>
      </c>
      <c r="N169">
        <v>1994</v>
      </c>
      <c r="O169" t="s">
        <v>119</v>
      </c>
      <c r="P169" t="s">
        <v>120</v>
      </c>
      <c r="Q169">
        <v>14678</v>
      </c>
      <c r="R169">
        <v>4195885</v>
      </c>
      <c r="S169">
        <v>349.8</v>
      </c>
      <c r="T169" s="5" t="str">
        <f t="shared" si="2"/>
        <v>199475-84 years</v>
      </c>
    </row>
    <row r="170" spans="13:20" x14ac:dyDescent="0.35">
      <c r="M170">
        <v>1994</v>
      </c>
      <c r="N170">
        <v>1994</v>
      </c>
      <c r="O170" t="s">
        <v>121</v>
      </c>
      <c r="P170" t="s">
        <v>122</v>
      </c>
      <c r="Q170">
        <v>8034</v>
      </c>
      <c r="R170">
        <v>986224</v>
      </c>
      <c r="S170">
        <v>814.6</v>
      </c>
      <c r="T170" s="5" t="str">
        <f t="shared" si="2"/>
        <v>199485+ years</v>
      </c>
    </row>
    <row r="171" spans="13:20" x14ac:dyDescent="0.35">
      <c r="M171">
        <v>1994</v>
      </c>
      <c r="N171">
        <v>1994</v>
      </c>
      <c r="O171" t="s">
        <v>123</v>
      </c>
      <c r="P171" t="s">
        <v>124</v>
      </c>
      <c r="Q171">
        <v>1</v>
      </c>
      <c r="R171" t="s">
        <v>125</v>
      </c>
      <c r="S171" t="s">
        <v>125</v>
      </c>
      <c r="T171" s="5" t="str">
        <f t="shared" si="2"/>
        <v>1994Not Stated</v>
      </c>
    </row>
    <row r="172" spans="13:20" x14ac:dyDescent="0.35">
      <c r="M172">
        <v>1995</v>
      </c>
      <c r="N172">
        <v>1995</v>
      </c>
      <c r="O172" t="s">
        <v>104</v>
      </c>
      <c r="P172" t="s">
        <v>105</v>
      </c>
      <c r="Q172">
        <v>5</v>
      </c>
      <c r="R172">
        <v>9444867</v>
      </c>
      <c r="S172" t="s">
        <v>112</v>
      </c>
      <c r="T172" s="5" t="str">
        <f t="shared" si="2"/>
        <v>199515-19 years</v>
      </c>
    </row>
    <row r="173" spans="13:20" x14ac:dyDescent="0.35">
      <c r="M173">
        <v>1995</v>
      </c>
      <c r="N173">
        <v>1995</v>
      </c>
      <c r="O173" t="s">
        <v>108</v>
      </c>
      <c r="P173" t="s">
        <v>109</v>
      </c>
      <c r="Q173">
        <v>3</v>
      </c>
      <c r="R173">
        <v>21121231</v>
      </c>
      <c r="S173" t="s">
        <v>101</v>
      </c>
      <c r="T173" s="5" t="str">
        <f t="shared" si="2"/>
        <v>199525-34 years</v>
      </c>
    </row>
    <row r="174" spans="13:20" x14ac:dyDescent="0.35">
      <c r="M174">
        <v>1995</v>
      </c>
      <c r="N174">
        <v>1995</v>
      </c>
      <c r="O174" t="s">
        <v>110</v>
      </c>
      <c r="P174" t="s">
        <v>111</v>
      </c>
      <c r="Q174">
        <v>36</v>
      </c>
      <c r="R174">
        <v>21188959</v>
      </c>
      <c r="S174">
        <v>0.2</v>
      </c>
      <c r="T174" s="5" t="str">
        <f t="shared" si="2"/>
        <v>199535-44 years</v>
      </c>
    </row>
    <row r="175" spans="13:20" x14ac:dyDescent="0.35">
      <c r="M175">
        <v>1995</v>
      </c>
      <c r="N175">
        <v>1995</v>
      </c>
      <c r="O175" t="s">
        <v>113</v>
      </c>
      <c r="P175" t="s">
        <v>114</v>
      </c>
      <c r="Q175">
        <v>330</v>
      </c>
      <c r="R175">
        <v>15413598</v>
      </c>
      <c r="S175">
        <v>2.1</v>
      </c>
      <c r="T175" s="5" t="str">
        <f t="shared" si="2"/>
        <v>199545-54 years</v>
      </c>
    </row>
    <row r="176" spans="13:20" x14ac:dyDescent="0.35">
      <c r="M176">
        <v>1995</v>
      </c>
      <c r="N176">
        <v>1995</v>
      </c>
      <c r="O176" t="s">
        <v>115</v>
      </c>
      <c r="P176" t="s">
        <v>116</v>
      </c>
      <c r="Q176">
        <v>2297</v>
      </c>
      <c r="R176">
        <v>10158673</v>
      </c>
      <c r="S176">
        <v>22.6</v>
      </c>
      <c r="T176" s="5" t="str">
        <f t="shared" si="2"/>
        <v>199555-64 years</v>
      </c>
    </row>
    <row r="177" spans="13:20" x14ac:dyDescent="0.35">
      <c r="M177">
        <v>1995</v>
      </c>
      <c r="N177">
        <v>1995</v>
      </c>
      <c r="O177" t="s">
        <v>117</v>
      </c>
      <c r="P177" t="s">
        <v>118</v>
      </c>
      <c r="Q177">
        <v>9082</v>
      </c>
      <c r="R177">
        <v>8395157</v>
      </c>
      <c r="S177">
        <v>108.2</v>
      </c>
      <c r="T177" s="5" t="str">
        <f t="shared" si="2"/>
        <v>199565-74 years</v>
      </c>
    </row>
    <row r="178" spans="13:20" x14ac:dyDescent="0.35">
      <c r="M178">
        <v>1995</v>
      </c>
      <c r="N178">
        <v>1995</v>
      </c>
      <c r="O178" t="s">
        <v>119</v>
      </c>
      <c r="P178" t="s">
        <v>120</v>
      </c>
      <c r="Q178">
        <v>14394</v>
      </c>
      <c r="R178">
        <v>4316569</v>
      </c>
      <c r="S178">
        <v>333.5</v>
      </c>
      <c r="T178" s="5" t="str">
        <f t="shared" si="2"/>
        <v>199575-84 years</v>
      </c>
    </row>
    <row r="179" spans="13:20" x14ac:dyDescent="0.35">
      <c r="M179">
        <v>1995</v>
      </c>
      <c r="N179">
        <v>1995</v>
      </c>
      <c r="O179" t="s">
        <v>121</v>
      </c>
      <c r="P179" t="s">
        <v>122</v>
      </c>
      <c r="Q179">
        <v>8328</v>
      </c>
      <c r="R179">
        <v>1023586</v>
      </c>
      <c r="S179">
        <v>813.6</v>
      </c>
      <c r="T179" s="5" t="str">
        <f t="shared" si="2"/>
        <v>199585+ years</v>
      </c>
    </row>
    <row r="180" spans="13:20" x14ac:dyDescent="0.35">
      <c r="M180">
        <v>1996</v>
      </c>
      <c r="N180">
        <v>1996</v>
      </c>
      <c r="O180" t="s">
        <v>106</v>
      </c>
      <c r="P180" t="s">
        <v>107</v>
      </c>
      <c r="Q180">
        <v>2</v>
      </c>
      <c r="R180">
        <v>9106285</v>
      </c>
      <c r="S180" t="s">
        <v>101</v>
      </c>
      <c r="T180" s="5" t="str">
        <f t="shared" si="2"/>
        <v>199620-24 years</v>
      </c>
    </row>
    <row r="181" spans="13:20" x14ac:dyDescent="0.35">
      <c r="M181">
        <v>1996</v>
      </c>
      <c r="N181">
        <v>1996</v>
      </c>
      <c r="O181" t="s">
        <v>108</v>
      </c>
      <c r="P181" t="s">
        <v>109</v>
      </c>
      <c r="Q181">
        <v>1</v>
      </c>
      <c r="R181">
        <v>21004897</v>
      </c>
      <c r="S181" t="s">
        <v>101</v>
      </c>
      <c r="T181" s="5" t="str">
        <f t="shared" si="2"/>
        <v>199625-34 years</v>
      </c>
    </row>
    <row r="182" spans="13:20" x14ac:dyDescent="0.35">
      <c r="M182">
        <v>1996</v>
      </c>
      <c r="N182">
        <v>1996</v>
      </c>
      <c r="O182" t="s">
        <v>110</v>
      </c>
      <c r="P182" t="s">
        <v>111</v>
      </c>
      <c r="Q182">
        <v>32</v>
      </c>
      <c r="R182">
        <v>21614755</v>
      </c>
      <c r="S182">
        <v>0.1</v>
      </c>
      <c r="T182" s="5" t="str">
        <f t="shared" si="2"/>
        <v>199635-44 years</v>
      </c>
    </row>
    <row r="183" spans="13:20" x14ac:dyDescent="0.35">
      <c r="M183">
        <v>1996</v>
      </c>
      <c r="N183">
        <v>1996</v>
      </c>
      <c r="O183" t="s">
        <v>113</v>
      </c>
      <c r="P183" t="s">
        <v>114</v>
      </c>
      <c r="Q183">
        <v>383</v>
      </c>
      <c r="R183">
        <v>16065440</v>
      </c>
      <c r="S183">
        <v>2.4</v>
      </c>
      <c r="T183" s="5" t="str">
        <f t="shared" si="2"/>
        <v>199645-54 years</v>
      </c>
    </row>
    <row r="184" spans="13:20" x14ac:dyDescent="0.35">
      <c r="M184">
        <v>1996</v>
      </c>
      <c r="N184">
        <v>1996</v>
      </c>
      <c r="O184" t="s">
        <v>115</v>
      </c>
      <c r="P184" t="s">
        <v>116</v>
      </c>
      <c r="Q184">
        <v>2182</v>
      </c>
      <c r="R184">
        <v>10304719</v>
      </c>
      <c r="S184">
        <v>21.2</v>
      </c>
      <c r="T184" s="5" t="str">
        <f t="shared" si="2"/>
        <v>199655-64 years</v>
      </c>
    </row>
    <row r="185" spans="13:20" x14ac:dyDescent="0.35">
      <c r="M185">
        <v>1996</v>
      </c>
      <c r="N185">
        <v>1996</v>
      </c>
      <c r="O185" t="s">
        <v>117</v>
      </c>
      <c r="P185" t="s">
        <v>118</v>
      </c>
      <c r="Q185">
        <v>8904</v>
      </c>
      <c r="R185">
        <v>8398295</v>
      </c>
      <c r="S185">
        <v>106</v>
      </c>
      <c r="T185" s="5" t="str">
        <f t="shared" si="2"/>
        <v>199665-74 years</v>
      </c>
    </row>
    <row r="186" spans="13:20" x14ac:dyDescent="0.35">
      <c r="M186">
        <v>1996</v>
      </c>
      <c r="N186">
        <v>1996</v>
      </c>
      <c r="O186" t="s">
        <v>119</v>
      </c>
      <c r="P186" t="s">
        <v>120</v>
      </c>
      <c r="Q186">
        <v>14361</v>
      </c>
      <c r="R186">
        <v>4466164</v>
      </c>
      <c r="S186">
        <v>321.60000000000002</v>
      </c>
      <c r="T186" s="5" t="str">
        <f t="shared" si="2"/>
        <v>199675-84 years</v>
      </c>
    </row>
    <row r="187" spans="13:20" x14ac:dyDescent="0.35">
      <c r="M187">
        <v>1996</v>
      </c>
      <c r="N187">
        <v>1996</v>
      </c>
      <c r="O187" t="s">
        <v>121</v>
      </c>
      <c r="P187" t="s">
        <v>122</v>
      </c>
      <c r="Q187">
        <v>8257</v>
      </c>
      <c r="R187">
        <v>1059931</v>
      </c>
      <c r="S187">
        <v>779</v>
      </c>
      <c r="T187" s="5" t="str">
        <f t="shared" si="2"/>
        <v>199685+ years</v>
      </c>
    </row>
    <row r="188" spans="13:20" x14ac:dyDescent="0.35">
      <c r="M188">
        <v>1996</v>
      </c>
      <c r="N188">
        <v>1996</v>
      </c>
      <c r="O188" t="s">
        <v>123</v>
      </c>
      <c r="P188" t="s">
        <v>124</v>
      </c>
      <c r="Q188">
        <v>1</v>
      </c>
      <c r="R188" t="s">
        <v>125</v>
      </c>
      <c r="S188" t="s">
        <v>125</v>
      </c>
      <c r="T188" s="5" t="str">
        <f t="shared" si="2"/>
        <v>1996Not Stated</v>
      </c>
    </row>
    <row r="189" spans="13:20" x14ac:dyDescent="0.35">
      <c r="M189">
        <v>1997</v>
      </c>
      <c r="N189">
        <v>1997</v>
      </c>
      <c r="O189" t="s">
        <v>100</v>
      </c>
      <c r="P189" s="4">
        <v>44200</v>
      </c>
      <c r="Q189">
        <v>1</v>
      </c>
      <c r="R189">
        <v>7923876</v>
      </c>
      <c r="S189" t="s">
        <v>101</v>
      </c>
      <c r="T189" s="5" t="str">
        <f t="shared" si="2"/>
        <v>19971-4 years</v>
      </c>
    </row>
    <row r="190" spans="13:20" x14ac:dyDescent="0.35">
      <c r="M190">
        <v>1997</v>
      </c>
      <c r="N190">
        <v>1997</v>
      </c>
      <c r="O190" t="s">
        <v>104</v>
      </c>
      <c r="P190" t="s">
        <v>105</v>
      </c>
      <c r="Q190">
        <v>1</v>
      </c>
      <c r="R190">
        <v>9972525</v>
      </c>
      <c r="S190" t="s">
        <v>101</v>
      </c>
      <c r="T190" s="5" t="str">
        <f t="shared" si="2"/>
        <v>199715-19 years</v>
      </c>
    </row>
    <row r="191" spans="13:20" x14ac:dyDescent="0.35">
      <c r="M191">
        <v>1997</v>
      </c>
      <c r="N191">
        <v>1997</v>
      </c>
      <c r="O191" t="s">
        <v>106</v>
      </c>
      <c r="P191" t="s">
        <v>107</v>
      </c>
      <c r="Q191">
        <v>1</v>
      </c>
      <c r="R191">
        <v>9129146</v>
      </c>
      <c r="S191" t="s">
        <v>101</v>
      </c>
      <c r="T191" s="5" t="str">
        <f t="shared" si="2"/>
        <v>199720-24 years</v>
      </c>
    </row>
    <row r="192" spans="13:20" x14ac:dyDescent="0.35">
      <c r="M192">
        <v>1997</v>
      </c>
      <c r="N192">
        <v>1997</v>
      </c>
      <c r="O192" t="s">
        <v>108</v>
      </c>
      <c r="P192" t="s">
        <v>109</v>
      </c>
      <c r="Q192">
        <v>7</v>
      </c>
      <c r="R192">
        <v>20776180</v>
      </c>
      <c r="S192" t="s">
        <v>101</v>
      </c>
      <c r="T192" s="5" t="str">
        <f t="shared" si="2"/>
        <v>199725-34 years</v>
      </c>
    </row>
    <row r="193" spans="12:20" x14ac:dyDescent="0.35">
      <c r="M193">
        <v>1997</v>
      </c>
      <c r="N193">
        <v>1997</v>
      </c>
      <c r="O193" t="s">
        <v>110</v>
      </c>
      <c r="P193" t="s">
        <v>111</v>
      </c>
      <c r="Q193">
        <v>34</v>
      </c>
      <c r="R193">
        <v>21962137</v>
      </c>
      <c r="S193">
        <v>0.2</v>
      </c>
      <c r="T193" s="5" t="str">
        <f t="shared" si="2"/>
        <v>199735-44 years</v>
      </c>
    </row>
    <row r="194" spans="12:20" x14ac:dyDescent="0.35">
      <c r="M194">
        <v>1997</v>
      </c>
      <c r="N194">
        <v>1997</v>
      </c>
      <c r="O194" t="s">
        <v>113</v>
      </c>
      <c r="P194" t="s">
        <v>114</v>
      </c>
      <c r="Q194">
        <v>364</v>
      </c>
      <c r="R194">
        <v>16749813</v>
      </c>
      <c r="S194">
        <v>2.2000000000000002</v>
      </c>
      <c r="T194" s="5" t="str">
        <f t="shared" si="2"/>
        <v>199745-54 years</v>
      </c>
    </row>
    <row r="195" spans="12:20" x14ac:dyDescent="0.35">
      <c r="M195">
        <v>1997</v>
      </c>
      <c r="N195">
        <v>1997</v>
      </c>
      <c r="O195" t="s">
        <v>115</v>
      </c>
      <c r="P195" t="s">
        <v>116</v>
      </c>
      <c r="Q195">
        <v>2061</v>
      </c>
      <c r="R195">
        <v>10564540</v>
      </c>
      <c r="S195">
        <v>19.5</v>
      </c>
      <c r="T195" s="5" t="str">
        <f t="shared" ref="T195:T206" si="3">M195&amp;O195</f>
        <v>199755-64 years</v>
      </c>
    </row>
    <row r="196" spans="12:20" x14ac:dyDescent="0.35">
      <c r="M196">
        <v>1997</v>
      </c>
      <c r="N196">
        <v>1997</v>
      </c>
      <c r="O196" t="s">
        <v>117</v>
      </c>
      <c r="P196" t="s">
        <v>118</v>
      </c>
      <c r="Q196">
        <v>8071</v>
      </c>
      <c r="R196">
        <v>8357732</v>
      </c>
      <c r="S196">
        <v>96.6</v>
      </c>
      <c r="T196" s="5" t="str">
        <f t="shared" si="3"/>
        <v>199765-74 years</v>
      </c>
    </row>
    <row r="197" spans="12:20" x14ac:dyDescent="0.35">
      <c r="M197">
        <v>1997</v>
      </c>
      <c r="N197">
        <v>1997</v>
      </c>
      <c r="O197" t="s">
        <v>119</v>
      </c>
      <c r="P197" t="s">
        <v>120</v>
      </c>
      <c r="Q197">
        <v>13864</v>
      </c>
      <c r="R197">
        <v>4605314</v>
      </c>
      <c r="S197">
        <v>301</v>
      </c>
      <c r="T197" s="5" t="str">
        <f t="shared" si="3"/>
        <v>199775-84 years</v>
      </c>
    </row>
    <row r="198" spans="12:20" x14ac:dyDescent="0.35">
      <c r="M198">
        <v>1997</v>
      </c>
      <c r="N198">
        <v>1997</v>
      </c>
      <c r="O198" t="s">
        <v>121</v>
      </c>
      <c r="P198" t="s">
        <v>122</v>
      </c>
      <c r="Q198">
        <v>8485</v>
      </c>
      <c r="R198">
        <v>1100179</v>
      </c>
      <c r="S198">
        <v>771.2</v>
      </c>
      <c r="T198" s="5" t="str">
        <f t="shared" si="3"/>
        <v>199785+ years</v>
      </c>
    </row>
    <row r="199" spans="12:20" x14ac:dyDescent="0.35">
      <c r="M199">
        <v>1997</v>
      </c>
      <c r="N199">
        <v>1997</v>
      </c>
      <c r="O199" t="s">
        <v>123</v>
      </c>
      <c r="P199" t="s">
        <v>124</v>
      </c>
      <c r="Q199">
        <v>2</v>
      </c>
      <c r="R199" t="s">
        <v>125</v>
      </c>
      <c r="S199" t="s">
        <v>125</v>
      </c>
      <c r="T199" s="5" t="str">
        <f t="shared" si="3"/>
        <v>1997Not Stated</v>
      </c>
    </row>
    <row r="200" spans="12:20" x14ac:dyDescent="0.35">
      <c r="M200">
        <v>1998</v>
      </c>
      <c r="N200">
        <v>1998</v>
      </c>
      <c r="O200" t="s">
        <v>108</v>
      </c>
      <c r="P200" t="s">
        <v>109</v>
      </c>
      <c r="Q200">
        <v>5</v>
      </c>
      <c r="R200">
        <v>20489994</v>
      </c>
      <c r="S200" t="s">
        <v>101</v>
      </c>
      <c r="T200" s="5" t="str">
        <f t="shared" si="3"/>
        <v>199825-34 years</v>
      </c>
    </row>
    <row r="201" spans="12:20" x14ac:dyDescent="0.35">
      <c r="M201">
        <v>1998</v>
      </c>
      <c r="N201">
        <v>1998</v>
      </c>
      <c r="O201" t="s">
        <v>110</v>
      </c>
      <c r="P201" t="s">
        <v>111</v>
      </c>
      <c r="Q201">
        <v>37</v>
      </c>
      <c r="R201">
        <v>22231580</v>
      </c>
      <c r="S201">
        <v>0.2</v>
      </c>
      <c r="T201" s="5" t="str">
        <f t="shared" si="3"/>
        <v>199835-44 years</v>
      </c>
    </row>
    <row r="202" spans="12:20" x14ac:dyDescent="0.35">
      <c r="M202">
        <v>1998</v>
      </c>
      <c r="N202">
        <v>1998</v>
      </c>
      <c r="O202" t="s">
        <v>113</v>
      </c>
      <c r="P202" t="s">
        <v>114</v>
      </c>
      <c r="Q202">
        <v>373</v>
      </c>
      <c r="R202">
        <v>17273166</v>
      </c>
      <c r="S202">
        <v>2.2000000000000002</v>
      </c>
      <c r="T202" s="5" t="str">
        <f t="shared" si="3"/>
        <v>199845-54 years</v>
      </c>
    </row>
    <row r="203" spans="12:20" x14ac:dyDescent="0.35">
      <c r="M203">
        <v>1998</v>
      </c>
      <c r="N203">
        <v>1998</v>
      </c>
      <c r="O203" t="s">
        <v>115</v>
      </c>
      <c r="P203" t="s">
        <v>116</v>
      </c>
      <c r="Q203">
        <v>2102</v>
      </c>
      <c r="R203">
        <v>11021108</v>
      </c>
      <c r="S203">
        <v>19.100000000000001</v>
      </c>
      <c r="T203" s="5" t="str">
        <f t="shared" si="3"/>
        <v>199855-64 years</v>
      </c>
    </row>
    <row r="204" spans="12:20" x14ac:dyDescent="0.35">
      <c r="M204">
        <v>1998</v>
      </c>
      <c r="N204">
        <v>1998</v>
      </c>
      <c r="O204" t="s">
        <v>117</v>
      </c>
      <c r="P204" t="s">
        <v>118</v>
      </c>
      <c r="Q204">
        <v>7563</v>
      </c>
      <c r="R204">
        <v>8333291</v>
      </c>
      <c r="S204">
        <v>90.8</v>
      </c>
      <c r="T204" s="5" t="str">
        <f t="shared" si="3"/>
        <v>199865-74 years</v>
      </c>
    </row>
    <row r="205" spans="12:20" x14ac:dyDescent="0.35">
      <c r="M205">
        <v>1998</v>
      </c>
      <c r="N205">
        <v>1998</v>
      </c>
      <c r="O205" t="s">
        <v>119</v>
      </c>
      <c r="P205" t="s">
        <v>120</v>
      </c>
      <c r="Q205">
        <v>13800</v>
      </c>
      <c r="R205">
        <v>4710211</v>
      </c>
      <c r="S205">
        <v>293</v>
      </c>
      <c r="T205" s="5" t="str">
        <f t="shared" si="3"/>
        <v>199875-84 years</v>
      </c>
    </row>
    <row r="206" spans="12:20" x14ac:dyDescent="0.35">
      <c r="M206">
        <v>1998</v>
      </c>
      <c r="N206">
        <v>1998</v>
      </c>
      <c r="O206" t="s">
        <v>121</v>
      </c>
      <c r="P206" t="s">
        <v>122</v>
      </c>
      <c r="Q206">
        <v>8323</v>
      </c>
      <c r="R206">
        <v>1146825</v>
      </c>
      <c r="S206">
        <v>725.7</v>
      </c>
      <c r="T206" s="5" t="str">
        <f t="shared" si="3"/>
        <v>199885+ years</v>
      </c>
    </row>
    <row r="207" spans="12:20" x14ac:dyDescent="0.35">
      <c r="L207" t="s">
        <v>8</v>
      </c>
    </row>
    <row r="208" spans="12:20" x14ac:dyDescent="0.35">
      <c r="L208" t="s">
        <v>62</v>
      </c>
    </row>
    <row r="209" spans="12:12" x14ac:dyDescent="0.35">
      <c r="L209" t="s">
        <v>10</v>
      </c>
    </row>
    <row r="210" spans="12:12" x14ac:dyDescent="0.35">
      <c r="L210" t="s">
        <v>63</v>
      </c>
    </row>
    <row r="211" spans="12:12" x14ac:dyDescent="0.35">
      <c r="L211" t="s">
        <v>141</v>
      </c>
    </row>
    <row r="212" spans="12:12" x14ac:dyDescent="0.35">
      <c r="L212" t="s">
        <v>128</v>
      </c>
    </row>
    <row r="213" spans="12:12" x14ac:dyDescent="0.35">
      <c r="L213" t="s">
        <v>129</v>
      </c>
    </row>
    <row r="214" spans="12:12" x14ac:dyDescent="0.35">
      <c r="L214" t="s">
        <v>14</v>
      </c>
    </row>
    <row r="215" spans="12:12" x14ac:dyDescent="0.35">
      <c r="L215" t="s">
        <v>15</v>
      </c>
    </row>
    <row r="216" spans="12:12" x14ac:dyDescent="0.35">
      <c r="L216" t="s">
        <v>17</v>
      </c>
    </row>
    <row r="217" spans="12:12" x14ac:dyDescent="0.35">
      <c r="L217" t="s">
        <v>8</v>
      </c>
    </row>
    <row r="218" spans="12:12" x14ac:dyDescent="0.35">
      <c r="L218" t="s">
        <v>65</v>
      </c>
    </row>
    <row r="219" spans="12:12" x14ac:dyDescent="0.35">
      <c r="L219" t="s">
        <v>8</v>
      </c>
    </row>
    <row r="220" spans="12:12" x14ac:dyDescent="0.35">
      <c r="L220" t="s">
        <v>142</v>
      </c>
    </row>
    <row r="221" spans="12:12" x14ac:dyDescent="0.35">
      <c r="L221" t="s">
        <v>8</v>
      </c>
    </row>
    <row r="222" spans="12:12" x14ac:dyDescent="0.35">
      <c r="L222" t="s">
        <v>67</v>
      </c>
    </row>
    <row r="223" spans="12:12" x14ac:dyDescent="0.35">
      <c r="L223" t="s">
        <v>68</v>
      </c>
    </row>
    <row r="224" spans="12:12" x14ac:dyDescent="0.35">
      <c r="L224" t="s">
        <v>143</v>
      </c>
    </row>
    <row r="225" spans="12:12" x14ac:dyDescent="0.35">
      <c r="L225" t="s">
        <v>8</v>
      </c>
    </row>
    <row r="226" spans="12:12" x14ac:dyDescent="0.35">
      <c r="L226" t="s">
        <v>132</v>
      </c>
    </row>
    <row r="227" spans="12:12" x14ac:dyDescent="0.35">
      <c r="L227" t="s">
        <v>133</v>
      </c>
    </row>
    <row r="228" spans="12:12" x14ac:dyDescent="0.35">
      <c r="L228" t="s">
        <v>8</v>
      </c>
    </row>
    <row r="229" spans="12:12" x14ac:dyDescent="0.35">
      <c r="L229" t="s">
        <v>23</v>
      </c>
    </row>
    <row r="230" spans="12:12" x14ac:dyDescent="0.35">
      <c r="L230" t="s">
        <v>144</v>
      </c>
    </row>
    <row r="231" spans="12:12" x14ac:dyDescent="0.35">
      <c r="L231" t="s">
        <v>135</v>
      </c>
    </row>
    <row r="232" spans="12:12" x14ac:dyDescent="0.35">
      <c r="L232" t="s">
        <v>145</v>
      </c>
    </row>
    <row r="233" spans="12:12" x14ac:dyDescent="0.35">
      <c r="L233" t="s">
        <v>75</v>
      </c>
    </row>
    <row r="234" spans="12:12" x14ac:dyDescent="0.35">
      <c r="L234" t="s">
        <v>146</v>
      </c>
    </row>
    <row r="235" spans="12:12" x14ac:dyDescent="0.35">
      <c r="L235" t="s">
        <v>77</v>
      </c>
    </row>
    <row r="236" spans="12:12" x14ac:dyDescent="0.35">
      <c r="L236" t="s">
        <v>78</v>
      </c>
    </row>
    <row r="237" spans="12:12" x14ac:dyDescent="0.35">
      <c r="L237" t="s">
        <v>79</v>
      </c>
    </row>
    <row r="238" spans="12:12" x14ac:dyDescent="0.35">
      <c r="L238" t="s">
        <v>137</v>
      </c>
    </row>
    <row r="239" spans="12:12" x14ac:dyDescent="0.35">
      <c r="L239" t="s">
        <v>138</v>
      </c>
    </row>
    <row r="240" spans="12:12" x14ac:dyDescent="0.35">
      <c r="L240" t="s">
        <v>139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779944-CFD7-4D64-BDBB-E555DA316D3C}">
  <dimension ref="A1:S168"/>
  <sheetViews>
    <sheetView topLeftCell="J108" workbookViewId="0">
      <selection activeCell="L170" sqref="L170"/>
    </sheetView>
  </sheetViews>
  <sheetFormatPr defaultRowHeight="14.5" x14ac:dyDescent="0.35"/>
  <sheetData>
    <row r="1" spans="1:19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61</v>
      </c>
      <c r="K1" t="s">
        <v>0</v>
      </c>
      <c r="L1" t="s">
        <v>1</v>
      </c>
      <c r="M1" t="s">
        <v>2</v>
      </c>
      <c r="N1" t="s">
        <v>98</v>
      </c>
      <c r="O1" t="s">
        <v>99</v>
      </c>
      <c r="P1" t="s">
        <v>3</v>
      </c>
      <c r="Q1" t="s">
        <v>4</v>
      </c>
      <c r="R1" t="s">
        <v>5</v>
      </c>
      <c r="S1" s="5" t="s">
        <v>140</v>
      </c>
    </row>
    <row r="2" spans="1:19" x14ac:dyDescent="0.35">
      <c r="B2">
        <v>1968</v>
      </c>
      <c r="C2">
        <v>1968</v>
      </c>
      <c r="D2">
        <v>16848</v>
      </c>
      <c r="E2">
        <v>97202326</v>
      </c>
      <c r="F2">
        <v>17.3</v>
      </c>
      <c r="G2">
        <v>29.6</v>
      </c>
      <c r="H2" s="1">
        <v>8.1000000000000003E-2</v>
      </c>
      <c r="L2">
        <v>1968</v>
      </c>
      <c r="M2">
        <v>1968</v>
      </c>
      <c r="N2" t="s">
        <v>100</v>
      </c>
      <c r="O2" s="4">
        <v>44200</v>
      </c>
      <c r="P2">
        <v>2</v>
      </c>
      <c r="Q2">
        <v>7407000</v>
      </c>
      <c r="R2" t="s">
        <v>101</v>
      </c>
      <c r="S2" s="5" t="str">
        <f>L2&amp;N2</f>
        <v>19681-4 years</v>
      </c>
    </row>
    <row r="3" spans="1:19" x14ac:dyDescent="0.35">
      <c r="B3">
        <v>1969</v>
      </c>
      <c r="C3">
        <v>1969</v>
      </c>
      <c r="D3">
        <v>16836</v>
      </c>
      <c r="E3">
        <v>98102572</v>
      </c>
      <c r="F3">
        <v>17.2</v>
      </c>
      <c r="G3">
        <v>29.3</v>
      </c>
      <c r="H3" s="1">
        <v>8.1000000000000003E-2</v>
      </c>
      <c r="L3">
        <v>1968</v>
      </c>
      <c r="M3">
        <v>1968</v>
      </c>
      <c r="N3" t="s">
        <v>102</v>
      </c>
      <c r="O3" s="4">
        <v>44325</v>
      </c>
      <c r="P3">
        <v>2</v>
      </c>
      <c r="Q3">
        <v>10390000</v>
      </c>
      <c r="R3" t="s">
        <v>101</v>
      </c>
      <c r="S3" s="5" t="str">
        <f t="shared" ref="S3:S66" si="0">L3&amp;N3</f>
        <v>19685-9 years</v>
      </c>
    </row>
    <row r="4" spans="1:19" x14ac:dyDescent="0.35">
      <c r="B4">
        <v>1970</v>
      </c>
      <c r="C4">
        <v>1970</v>
      </c>
      <c r="D4">
        <v>17252</v>
      </c>
      <c r="E4">
        <v>99049655</v>
      </c>
      <c r="F4">
        <v>17.399999999999999</v>
      </c>
      <c r="G4">
        <v>28.8</v>
      </c>
      <c r="H4" s="1">
        <v>8.3000000000000004E-2</v>
      </c>
      <c r="L4">
        <v>1968</v>
      </c>
      <c r="M4">
        <v>1968</v>
      </c>
      <c r="N4" t="s">
        <v>103</v>
      </c>
      <c r="O4" s="4">
        <v>44483</v>
      </c>
      <c r="P4">
        <v>2</v>
      </c>
      <c r="Q4">
        <v>10367000</v>
      </c>
      <c r="R4" t="s">
        <v>101</v>
      </c>
      <c r="S4" s="5" t="str">
        <f t="shared" si="0"/>
        <v>196810-14 years</v>
      </c>
    </row>
    <row r="5" spans="1:19" x14ac:dyDescent="0.35">
      <c r="B5">
        <v>1971</v>
      </c>
      <c r="C5">
        <v>1971</v>
      </c>
      <c r="D5">
        <v>17772</v>
      </c>
      <c r="E5">
        <v>100719910</v>
      </c>
      <c r="F5">
        <v>17.600000000000001</v>
      </c>
      <c r="G5">
        <v>29.7</v>
      </c>
      <c r="H5" s="1">
        <v>8.5999999999999993E-2</v>
      </c>
      <c r="L5">
        <v>1968</v>
      </c>
      <c r="M5">
        <v>1968</v>
      </c>
      <c r="N5" t="s">
        <v>104</v>
      </c>
      <c r="O5" t="s">
        <v>105</v>
      </c>
      <c r="P5">
        <v>3</v>
      </c>
      <c r="Q5">
        <v>9177000</v>
      </c>
      <c r="R5" t="s">
        <v>101</v>
      </c>
      <c r="S5" s="5" t="str">
        <f t="shared" si="0"/>
        <v>196815-19 years</v>
      </c>
    </row>
    <row r="6" spans="1:19" x14ac:dyDescent="0.35">
      <c r="B6">
        <v>1972</v>
      </c>
      <c r="C6">
        <v>1972</v>
      </c>
      <c r="D6">
        <v>18228</v>
      </c>
      <c r="E6">
        <v>101963927</v>
      </c>
      <c r="F6">
        <v>17.899999999999999</v>
      </c>
      <c r="G6">
        <v>29.9</v>
      </c>
      <c r="H6" s="1">
        <v>8.7999999999999995E-2</v>
      </c>
      <c r="L6">
        <v>1968</v>
      </c>
      <c r="M6">
        <v>1968</v>
      </c>
      <c r="N6" t="s">
        <v>106</v>
      </c>
      <c r="O6" t="s">
        <v>107</v>
      </c>
      <c r="P6">
        <v>1</v>
      </c>
      <c r="Q6">
        <v>7208000</v>
      </c>
      <c r="R6" t="s">
        <v>101</v>
      </c>
      <c r="S6" s="5" t="str">
        <f t="shared" si="0"/>
        <v>196820-24 years</v>
      </c>
    </row>
    <row r="7" spans="1:19" x14ac:dyDescent="0.35">
      <c r="B7">
        <v>1973</v>
      </c>
      <c r="C7">
        <v>1973</v>
      </c>
      <c r="D7">
        <v>18830</v>
      </c>
      <c r="E7">
        <v>102968326</v>
      </c>
      <c r="F7">
        <v>18.3</v>
      </c>
      <c r="G7">
        <v>30.6</v>
      </c>
      <c r="H7" s="1">
        <v>9.0999999999999998E-2</v>
      </c>
      <c r="L7">
        <v>1968</v>
      </c>
      <c r="M7">
        <v>1968</v>
      </c>
      <c r="N7" t="s">
        <v>108</v>
      </c>
      <c r="O7" t="s">
        <v>109</v>
      </c>
      <c r="P7">
        <v>4</v>
      </c>
      <c r="Q7">
        <v>11588000</v>
      </c>
      <c r="R7" t="s">
        <v>101</v>
      </c>
      <c r="S7" s="5" t="str">
        <f t="shared" si="0"/>
        <v>196825-34 years</v>
      </c>
    </row>
    <row r="8" spans="1:19" x14ac:dyDescent="0.35">
      <c r="B8">
        <v>1974</v>
      </c>
      <c r="C8">
        <v>1974</v>
      </c>
      <c r="D8">
        <v>19184</v>
      </c>
      <c r="E8">
        <v>103944114</v>
      </c>
      <c r="F8">
        <v>18.5</v>
      </c>
      <c r="G8">
        <v>30.4</v>
      </c>
      <c r="H8" s="1">
        <v>9.2999999999999999E-2</v>
      </c>
      <c r="L8">
        <v>1968</v>
      </c>
      <c r="M8">
        <v>1968</v>
      </c>
      <c r="N8" t="s">
        <v>110</v>
      </c>
      <c r="O8" t="s">
        <v>111</v>
      </c>
      <c r="P8">
        <v>17</v>
      </c>
      <c r="Q8">
        <v>11465000</v>
      </c>
      <c r="R8" t="s">
        <v>112</v>
      </c>
      <c r="S8" s="5" t="str">
        <f t="shared" si="0"/>
        <v>196835-44 years</v>
      </c>
    </row>
    <row r="9" spans="1:19" x14ac:dyDescent="0.35">
      <c r="B9">
        <v>1975</v>
      </c>
      <c r="C9">
        <v>1975</v>
      </c>
      <c r="D9">
        <v>19427</v>
      </c>
      <c r="E9">
        <v>104876135</v>
      </c>
      <c r="F9">
        <v>18.5</v>
      </c>
      <c r="G9">
        <v>30.3</v>
      </c>
      <c r="H9" s="1">
        <v>9.4E-2</v>
      </c>
      <c r="L9">
        <v>1968</v>
      </c>
      <c r="M9">
        <v>1968</v>
      </c>
      <c r="N9" t="s">
        <v>113</v>
      </c>
      <c r="O9" t="s">
        <v>114</v>
      </c>
      <c r="P9">
        <v>315</v>
      </c>
      <c r="Q9">
        <v>10995000</v>
      </c>
      <c r="R9">
        <v>2.9</v>
      </c>
      <c r="S9" s="5" t="str">
        <f t="shared" si="0"/>
        <v>196845-54 years</v>
      </c>
    </row>
    <row r="10" spans="1:19" x14ac:dyDescent="0.35">
      <c r="B10">
        <v>1976</v>
      </c>
      <c r="C10">
        <v>1976</v>
      </c>
      <c r="D10">
        <v>20352</v>
      </c>
      <c r="E10">
        <v>105890436</v>
      </c>
      <c r="F10">
        <v>19.2</v>
      </c>
      <c r="G10">
        <v>31.1</v>
      </c>
      <c r="H10" s="1">
        <v>9.8000000000000004E-2</v>
      </c>
      <c r="L10">
        <v>1968</v>
      </c>
      <c r="M10">
        <v>1968</v>
      </c>
      <c r="N10" t="s">
        <v>115</v>
      </c>
      <c r="O10" t="s">
        <v>116</v>
      </c>
      <c r="P10">
        <v>1913</v>
      </c>
      <c r="Q10">
        <v>8587000</v>
      </c>
      <c r="R10">
        <v>22.3</v>
      </c>
      <c r="S10" s="5" t="str">
        <f t="shared" si="0"/>
        <v>196855-64 years</v>
      </c>
    </row>
    <row r="11" spans="1:19" x14ac:dyDescent="0.35">
      <c r="B11">
        <v>1977</v>
      </c>
      <c r="C11">
        <v>1977</v>
      </c>
      <c r="D11">
        <v>20790</v>
      </c>
      <c r="E11">
        <v>106906916</v>
      </c>
      <c r="F11">
        <v>19.399999999999999</v>
      </c>
      <c r="G11">
        <v>31.3</v>
      </c>
      <c r="H11" s="1">
        <v>0.1</v>
      </c>
      <c r="L11">
        <v>1968</v>
      </c>
      <c r="M11">
        <v>1968</v>
      </c>
      <c r="N11" t="s">
        <v>117</v>
      </c>
      <c r="O11" t="s">
        <v>118</v>
      </c>
      <c r="P11">
        <v>5578</v>
      </c>
      <c r="Q11">
        <v>5366000</v>
      </c>
      <c r="R11">
        <v>104</v>
      </c>
      <c r="S11" s="5" t="str">
        <f t="shared" si="0"/>
        <v>196865-74 years</v>
      </c>
    </row>
    <row r="12" spans="1:19" x14ac:dyDescent="0.35">
      <c r="B12">
        <v>1978</v>
      </c>
      <c r="C12">
        <v>1978</v>
      </c>
      <c r="D12">
        <v>21674</v>
      </c>
      <c r="E12">
        <v>107971394</v>
      </c>
      <c r="F12">
        <v>20.100000000000001</v>
      </c>
      <c r="G12">
        <v>32.1</v>
      </c>
      <c r="H12" s="1">
        <v>0.105</v>
      </c>
      <c r="L12">
        <v>1968</v>
      </c>
      <c r="M12">
        <v>1968</v>
      </c>
      <c r="N12" t="s">
        <v>119</v>
      </c>
      <c r="O12" t="s">
        <v>120</v>
      </c>
      <c r="P12">
        <v>6793</v>
      </c>
      <c r="Q12">
        <v>2416000</v>
      </c>
      <c r="R12">
        <v>281.2</v>
      </c>
      <c r="S12" s="5" t="str">
        <f t="shared" si="0"/>
        <v>196875-84 years</v>
      </c>
    </row>
    <row r="13" spans="1:19" x14ac:dyDescent="0.35">
      <c r="A13" t="s">
        <v>7</v>
      </c>
      <c r="D13">
        <v>207193</v>
      </c>
      <c r="E13">
        <v>1129595711</v>
      </c>
      <c r="F13">
        <v>18.3</v>
      </c>
      <c r="G13">
        <v>30.3</v>
      </c>
      <c r="H13" s="1">
        <v>1</v>
      </c>
      <c r="L13">
        <v>1968</v>
      </c>
      <c r="M13">
        <v>1968</v>
      </c>
      <c r="N13" t="s">
        <v>121</v>
      </c>
      <c r="O13" t="s">
        <v>122</v>
      </c>
      <c r="P13">
        <v>2213</v>
      </c>
      <c r="Q13">
        <v>440000</v>
      </c>
      <c r="R13">
        <v>503</v>
      </c>
      <c r="S13" s="5" t="str">
        <f t="shared" si="0"/>
        <v>196885+ years</v>
      </c>
    </row>
    <row r="14" spans="1:19" x14ac:dyDescent="0.35">
      <c r="A14" t="s">
        <v>8</v>
      </c>
      <c r="L14">
        <v>1968</v>
      </c>
      <c r="M14">
        <v>1968</v>
      </c>
      <c r="N14" t="s">
        <v>123</v>
      </c>
      <c r="O14" t="s">
        <v>124</v>
      </c>
      <c r="P14">
        <v>5</v>
      </c>
      <c r="Q14" t="s">
        <v>125</v>
      </c>
      <c r="R14" t="s">
        <v>125</v>
      </c>
      <c r="S14" s="5" t="str">
        <f t="shared" si="0"/>
        <v>1968Not Stated</v>
      </c>
    </row>
    <row r="15" spans="1:19" x14ac:dyDescent="0.35">
      <c r="A15" t="s">
        <v>83</v>
      </c>
      <c r="L15">
        <v>1969</v>
      </c>
      <c r="M15">
        <v>1969</v>
      </c>
      <c r="N15" t="s">
        <v>126</v>
      </c>
      <c r="O15">
        <v>1</v>
      </c>
      <c r="P15">
        <v>2</v>
      </c>
      <c r="Q15">
        <v>1846572</v>
      </c>
      <c r="R15" t="s">
        <v>112</v>
      </c>
      <c r="S15" s="5" t="str">
        <f t="shared" si="0"/>
        <v>1969&lt; 1 year</v>
      </c>
    </row>
    <row r="16" spans="1:19" x14ac:dyDescent="0.35">
      <c r="A16" t="s">
        <v>10</v>
      </c>
      <c r="L16">
        <v>1969</v>
      </c>
      <c r="M16">
        <v>1969</v>
      </c>
      <c r="N16" t="s">
        <v>100</v>
      </c>
      <c r="O16" s="4">
        <v>44200</v>
      </c>
      <c r="P16">
        <v>1</v>
      </c>
      <c r="Q16">
        <v>7111000</v>
      </c>
      <c r="R16" t="s">
        <v>101</v>
      </c>
      <c r="S16" s="5" t="str">
        <f t="shared" si="0"/>
        <v>19691-4 years</v>
      </c>
    </row>
    <row r="17" spans="1:19" x14ac:dyDescent="0.35">
      <c r="A17" t="s">
        <v>63</v>
      </c>
      <c r="L17">
        <v>1969</v>
      </c>
      <c r="M17">
        <v>1969</v>
      </c>
      <c r="N17" t="s">
        <v>102</v>
      </c>
      <c r="O17" s="4">
        <v>44325</v>
      </c>
      <c r="P17">
        <v>3</v>
      </c>
      <c r="Q17">
        <v>10310000</v>
      </c>
      <c r="R17" t="s">
        <v>101</v>
      </c>
      <c r="S17" s="5" t="str">
        <f t="shared" si="0"/>
        <v>19695-9 years</v>
      </c>
    </row>
    <row r="18" spans="1:19" x14ac:dyDescent="0.35">
      <c r="A18" t="s">
        <v>84</v>
      </c>
      <c r="L18">
        <v>1969</v>
      </c>
      <c r="M18">
        <v>1969</v>
      </c>
      <c r="N18" t="s">
        <v>103</v>
      </c>
      <c r="O18" s="4">
        <v>44483</v>
      </c>
      <c r="P18">
        <v>2</v>
      </c>
      <c r="Q18">
        <v>10513000</v>
      </c>
      <c r="R18" t="s">
        <v>101</v>
      </c>
      <c r="S18" s="5" t="str">
        <f t="shared" si="0"/>
        <v>196910-14 years</v>
      </c>
    </row>
    <row r="19" spans="1:19" x14ac:dyDescent="0.35">
      <c r="A19" t="s">
        <v>12</v>
      </c>
      <c r="L19">
        <v>1969</v>
      </c>
      <c r="M19">
        <v>1969</v>
      </c>
      <c r="N19" t="s">
        <v>104</v>
      </c>
      <c r="O19" t="s">
        <v>105</v>
      </c>
      <c r="P19">
        <v>1</v>
      </c>
      <c r="Q19">
        <v>9387000</v>
      </c>
      <c r="R19" t="s">
        <v>101</v>
      </c>
      <c r="S19" s="5" t="str">
        <f t="shared" si="0"/>
        <v>196915-19 years</v>
      </c>
    </row>
    <row r="20" spans="1:19" x14ac:dyDescent="0.35">
      <c r="A20" t="s">
        <v>13</v>
      </c>
      <c r="L20">
        <v>1969</v>
      </c>
      <c r="M20">
        <v>1969</v>
      </c>
      <c r="N20" t="s">
        <v>106</v>
      </c>
      <c r="O20" t="s">
        <v>107</v>
      </c>
      <c r="P20">
        <v>3</v>
      </c>
      <c r="Q20">
        <v>7580000</v>
      </c>
      <c r="R20" t="s">
        <v>101</v>
      </c>
      <c r="S20" s="5" t="str">
        <f t="shared" si="0"/>
        <v>196920-24 years</v>
      </c>
    </row>
    <row r="21" spans="1:19" x14ac:dyDescent="0.35">
      <c r="A21" t="s">
        <v>14</v>
      </c>
      <c r="L21">
        <v>1969</v>
      </c>
      <c r="M21">
        <v>1969</v>
      </c>
      <c r="N21" t="s">
        <v>108</v>
      </c>
      <c r="O21" t="s">
        <v>109</v>
      </c>
      <c r="P21">
        <v>6</v>
      </c>
      <c r="Q21">
        <v>11942000</v>
      </c>
      <c r="R21" t="s">
        <v>112</v>
      </c>
      <c r="S21" s="5" t="str">
        <f t="shared" si="0"/>
        <v>196925-34 years</v>
      </c>
    </row>
    <row r="22" spans="1:19" x14ac:dyDescent="0.35">
      <c r="A22" t="s">
        <v>15</v>
      </c>
      <c r="L22">
        <v>1969</v>
      </c>
      <c r="M22">
        <v>1969</v>
      </c>
      <c r="N22" t="s">
        <v>110</v>
      </c>
      <c r="O22" t="s">
        <v>111</v>
      </c>
      <c r="P22">
        <v>23</v>
      </c>
      <c r="Q22">
        <v>11295000</v>
      </c>
      <c r="R22">
        <v>0.2</v>
      </c>
      <c r="S22" s="5" t="str">
        <f t="shared" si="0"/>
        <v>196935-44 years</v>
      </c>
    </row>
    <row r="23" spans="1:19" x14ac:dyDescent="0.35">
      <c r="A23" t="s">
        <v>16</v>
      </c>
      <c r="L23">
        <v>1969</v>
      </c>
      <c r="M23">
        <v>1969</v>
      </c>
      <c r="N23" t="s">
        <v>113</v>
      </c>
      <c r="O23" t="s">
        <v>114</v>
      </c>
      <c r="P23">
        <v>273</v>
      </c>
      <c r="Q23">
        <v>11112000</v>
      </c>
      <c r="R23">
        <v>2.5</v>
      </c>
      <c r="S23" s="5" t="str">
        <f t="shared" si="0"/>
        <v>196945-54 years</v>
      </c>
    </row>
    <row r="24" spans="1:19" x14ac:dyDescent="0.35">
      <c r="A24" t="s">
        <v>17</v>
      </c>
      <c r="L24">
        <v>1969</v>
      </c>
      <c r="M24">
        <v>1969</v>
      </c>
      <c r="N24" t="s">
        <v>115</v>
      </c>
      <c r="O24" t="s">
        <v>116</v>
      </c>
      <c r="P24">
        <v>1908</v>
      </c>
      <c r="Q24">
        <v>8711000</v>
      </c>
      <c r="R24">
        <v>21.9</v>
      </c>
      <c r="S24" s="5" t="str">
        <f t="shared" si="0"/>
        <v>196955-64 years</v>
      </c>
    </row>
    <row r="25" spans="1:19" x14ac:dyDescent="0.35">
      <c r="A25" t="s">
        <v>8</v>
      </c>
      <c r="L25">
        <v>1969</v>
      </c>
      <c r="M25">
        <v>1969</v>
      </c>
      <c r="N25" t="s">
        <v>117</v>
      </c>
      <c r="O25" t="s">
        <v>118</v>
      </c>
      <c r="P25">
        <v>5428</v>
      </c>
      <c r="Q25">
        <v>5396000</v>
      </c>
      <c r="R25">
        <v>100.6</v>
      </c>
      <c r="S25" s="5" t="str">
        <f t="shared" si="0"/>
        <v>196965-74 years</v>
      </c>
    </row>
    <row r="26" spans="1:19" x14ac:dyDescent="0.35">
      <c r="A26" t="s">
        <v>65</v>
      </c>
      <c r="L26">
        <v>1969</v>
      </c>
      <c r="M26">
        <v>1969</v>
      </c>
      <c r="N26" t="s">
        <v>119</v>
      </c>
      <c r="O26" t="s">
        <v>120</v>
      </c>
      <c r="P26">
        <v>6950</v>
      </c>
      <c r="Q26">
        <v>2440000</v>
      </c>
      <c r="R26">
        <v>284.8</v>
      </c>
      <c r="S26" s="5" t="str">
        <f t="shared" si="0"/>
        <v>196975-84 years</v>
      </c>
    </row>
    <row r="27" spans="1:19" x14ac:dyDescent="0.35">
      <c r="A27" t="s">
        <v>8</v>
      </c>
      <c r="L27">
        <v>1969</v>
      </c>
      <c r="M27">
        <v>1969</v>
      </c>
      <c r="N27" t="s">
        <v>121</v>
      </c>
      <c r="O27" t="s">
        <v>122</v>
      </c>
      <c r="P27">
        <v>2234</v>
      </c>
      <c r="Q27">
        <v>459000</v>
      </c>
      <c r="R27">
        <v>486.7</v>
      </c>
      <c r="S27" s="5" t="str">
        <f t="shared" si="0"/>
        <v>196985+ years</v>
      </c>
    </row>
    <row r="28" spans="1:19" x14ac:dyDescent="0.35">
      <c r="A28" t="s">
        <v>85</v>
      </c>
      <c r="L28">
        <v>1969</v>
      </c>
      <c r="M28">
        <v>1969</v>
      </c>
      <c r="N28" t="s">
        <v>123</v>
      </c>
      <c r="O28" t="s">
        <v>124</v>
      </c>
      <c r="P28">
        <v>2</v>
      </c>
      <c r="Q28" t="s">
        <v>125</v>
      </c>
      <c r="R28" t="s">
        <v>125</v>
      </c>
      <c r="S28" s="5" t="str">
        <f t="shared" si="0"/>
        <v>1969Not Stated</v>
      </c>
    </row>
    <row r="29" spans="1:19" x14ac:dyDescent="0.35">
      <c r="A29" t="s">
        <v>8</v>
      </c>
      <c r="L29">
        <v>1970</v>
      </c>
      <c r="M29">
        <v>1970</v>
      </c>
      <c r="N29" t="s">
        <v>100</v>
      </c>
      <c r="O29" s="4">
        <v>44200</v>
      </c>
      <c r="P29">
        <v>2</v>
      </c>
      <c r="Q29">
        <v>6967584</v>
      </c>
      <c r="R29" t="s">
        <v>101</v>
      </c>
      <c r="S29" s="5" t="str">
        <f t="shared" si="0"/>
        <v>19701-4 years</v>
      </c>
    </row>
    <row r="30" spans="1:19" x14ac:dyDescent="0.35">
      <c r="A30" t="s">
        <v>67</v>
      </c>
      <c r="L30">
        <v>1970</v>
      </c>
      <c r="M30">
        <v>1970</v>
      </c>
      <c r="N30" t="s">
        <v>102</v>
      </c>
      <c r="O30" s="4">
        <v>44325</v>
      </c>
      <c r="P30">
        <v>4</v>
      </c>
      <c r="Q30">
        <v>10168496</v>
      </c>
      <c r="R30" t="s">
        <v>101</v>
      </c>
      <c r="S30" s="5" t="str">
        <f t="shared" si="0"/>
        <v>19705-9 years</v>
      </c>
    </row>
    <row r="31" spans="1:19" x14ac:dyDescent="0.35">
      <c r="A31" t="s">
        <v>86</v>
      </c>
      <c r="L31">
        <v>1970</v>
      </c>
      <c r="M31">
        <v>1970</v>
      </c>
      <c r="N31" t="s">
        <v>103</v>
      </c>
      <c r="O31" s="4">
        <v>44483</v>
      </c>
      <c r="P31">
        <v>1</v>
      </c>
      <c r="Q31">
        <v>10590737</v>
      </c>
      <c r="R31" t="s">
        <v>101</v>
      </c>
      <c r="S31" s="5" t="str">
        <f t="shared" si="0"/>
        <v>197010-14 years</v>
      </c>
    </row>
    <row r="32" spans="1:19" x14ac:dyDescent="0.35">
      <c r="A32" t="s">
        <v>87</v>
      </c>
      <c r="L32">
        <v>1970</v>
      </c>
      <c r="M32">
        <v>1970</v>
      </c>
      <c r="N32" t="s">
        <v>104</v>
      </c>
      <c r="O32" t="s">
        <v>105</v>
      </c>
      <c r="P32">
        <v>4</v>
      </c>
      <c r="Q32">
        <v>9633847</v>
      </c>
      <c r="R32" t="s">
        <v>101</v>
      </c>
      <c r="S32" s="5" t="str">
        <f t="shared" si="0"/>
        <v>197015-19 years</v>
      </c>
    </row>
    <row r="33" spans="1:19" x14ac:dyDescent="0.35">
      <c r="A33" t="s">
        <v>8</v>
      </c>
      <c r="L33">
        <v>1970</v>
      </c>
      <c r="M33">
        <v>1970</v>
      </c>
      <c r="N33" t="s">
        <v>106</v>
      </c>
      <c r="O33" t="s">
        <v>107</v>
      </c>
      <c r="P33">
        <v>2</v>
      </c>
      <c r="Q33">
        <v>7917269</v>
      </c>
      <c r="R33" t="s">
        <v>101</v>
      </c>
      <c r="S33" s="5" t="str">
        <f t="shared" si="0"/>
        <v>197020-24 years</v>
      </c>
    </row>
    <row r="34" spans="1:19" x14ac:dyDescent="0.35">
      <c r="A34" t="s">
        <v>23</v>
      </c>
      <c r="L34">
        <v>1970</v>
      </c>
      <c r="M34">
        <v>1970</v>
      </c>
      <c r="N34" t="s">
        <v>108</v>
      </c>
      <c r="O34" t="s">
        <v>109</v>
      </c>
      <c r="P34">
        <v>5</v>
      </c>
      <c r="Q34">
        <v>12217357</v>
      </c>
      <c r="R34" t="s">
        <v>101</v>
      </c>
      <c r="S34" s="5" t="str">
        <f t="shared" si="0"/>
        <v>197025-34 years</v>
      </c>
    </row>
    <row r="35" spans="1:19" x14ac:dyDescent="0.35">
      <c r="A35" t="s">
        <v>88</v>
      </c>
      <c r="L35">
        <v>1970</v>
      </c>
      <c r="M35">
        <v>1970</v>
      </c>
      <c r="N35" t="s">
        <v>110</v>
      </c>
      <c r="O35" t="s">
        <v>111</v>
      </c>
      <c r="P35">
        <v>20</v>
      </c>
      <c r="Q35">
        <v>11231236</v>
      </c>
      <c r="R35">
        <v>0.2</v>
      </c>
      <c r="S35" s="5" t="str">
        <f t="shared" si="0"/>
        <v>197035-44 years</v>
      </c>
    </row>
    <row r="36" spans="1:19" x14ac:dyDescent="0.35">
      <c r="A36" t="s">
        <v>89</v>
      </c>
      <c r="L36">
        <v>1970</v>
      </c>
      <c r="M36">
        <v>1970</v>
      </c>
      <c r="N36" t="s">
        <v>113</v>
      </c>
      <c r="O36" t="s">
        <v>114</v>
      </c>
      <c r="P36">
        <v>278</v>
      </c>
      <c r="Q36">
        <v>11199250</v>
      </c>
      <c r="R36">
        <v>2.5</v>
      </c>
      <c r="S36" s="5" t="str">
        <f t="shared" si="0"/>
        <v>197045-54 years</v>
      </c>
    </row>
    <row r="37" spans="1:19" x14ac:dyDescent="0.35">
      <c r="A37" t="s">
        <v>90</v>
      </c>
      <c r="L37">
        <v>1970</v>
      </c>
      <c r="M37">
        <v>1970</v>
      </c>
      <c r="N37" t="s">
        <v>115</v>
      </c>
      <c r="O37" t="s">
        <v>116</v>
      </c>
      <c r="P37">
        <v>1905</v>
      </c>
      <c r="Q37">
        <v>8792793</v>
      </c>
      <c r="R37">
        <v>21.7</v>
      </c>
      <c r="S37" s="5" t="str">
        <f t="shared" si="0"/>
        <v>197055-64 years</v>
      </c>
    </row>
    <row r="38" spans="1:19" x14ac:dyDescent="0.35">
      <c r="A38" t="s">
        <v>91</v>
      </c>
      <c r="L38">
        <v>1970</v>
      </c>
      <c r="M38">
        <v>1970</v>
      </c>
      <c r="N38" t="s">
        <v>117</v>
      </c>
      <c r="O38" t="s">
        <v>118</v>
      </c>
      <c r="P38">
        <v>5518</v>
      </c>
      <c r="Q38">
        <v>5437084</v>
      </c>
      <c r="R38">
        <v>101.5</v>
      </c>
      <c r="S38" s="5" t="str">
        <f t="shared" si="0"/>
        <v>197065-74 years</v>
      </c>
    </row>
    <row r="39" spans="1:19" x14ac:dyDescent="0.35">
      <c r="A39" t="s">
        <v>71</v>
      </c>
      <c r="L39">
        <v>1970</v>
      </c>
      <c r="M39">
        <v>1970</v>
      </c>
      <c r="N39" t="s">
        <v>119</v>
      </c>
      <c r="O39" t="s">
        <v>120</v>
      </c>
      <c r="P39">
        <v>7190</v>
      </c>
      <c r="Q39">
        <v>2436245</v>
      </c>
      <c r="R39">
        <v>295.10000000000002</v>
      </c>
      <c r="S39" s="5" t="str">
        <f t="shared" si="0"/>
        <v>197075-84 years</v>
      </c>
    </row>
    <row r="40" spans="1:19" x14ac:dyDescent="0.35">
      <c r="A40" t="s">
        <v>92</v>
      </c>
      <c r="L40">
        <v>1970</v>
      </c>
      <c r="M40">
        <v>1970</v>
      </c>
      <c r="N40" t="s">
        <v>121</v>
      </c>
      <c r="O40" t="s">
        <v>122</v>
      </c>
      <c r="P40">
        <v>2320</v>
      </c>
      <c r="Q40">
        <v>542379</v>
      </c>
      <c r="R40">
        <v>427.7</v>
      </c>
      <c r="S40" s="5" t="str">
        <f t="shared" si="0"/>
        <v>197085+ years</v>
      </c>
    </row>
    <row r="41" spans="1:19" x14ac:dyDescent="0.35">
      <c r="A41" t="s">
        <v>73</v>
      </c>
      <c r="L41">
        <v>1970</v>
      </c>
      <c r="M41">
        <v>1970</v>
      </c>
      <c r="N41" t="s">
        <v>123</v>
      </c>
      <c r="O41" t="s">
        <v>124</v>
      </c>
      <c r="P41">
        <v>3</v>
      </c>
      <c r="Q41" t="s">
        <v>125</v>
      </c>
      <c r="R41" t="s">
        <v>125</v>
      </c>
      <c r="S41" s="5" t="str">
        <f t="shared" si="0"/>
        <v>1970Not Stated</v>
      </c>
    </row>
    <row r="42" spans="1:19" x14ac:dyDescent="0.35">
      <c r="A42" t="s">
        <v>93</v>
      </c>
      <c r="L42">
        <v>1971</v>
      </c>
      <c r="M42">
        <v>1971</v>
      </c>
      <c r="N42" t="s">
        <v>126</v>
      </c>
      <c r="O42">
        <v>1</v>
      </c>
      <c r="P42">
        <v>1</v>
      </c>
      <c r="Q42">
        <v>1822910</v>
      </c>
      <c r="R42" t="s">
        <v>112</v>
      </c>
      <c r="S42" s="5" t="str">
        <f t="shared" si="0"/>
        <v>1971&lt; 1 year</v>
      </c>
    </row>
    <row r="43" spans="1:19" x14ac:dyDescent="0.35">
      <c r="A43" t="s">
        <v>94</v>
      </c>
      <c r="L43">
        <v>1971</v>
      </c>
      <c r="M43">
        <v>1971</v>
      </c>
      <c r="N43" t="s">
        <v>100</v>
      </c>
      <c r="O43" s="4">
        <v>44200</v>
      </c>
      <c r="P43">
        <v>2</v>
      </c>
      <c r="Q43">
        <v>6954000</v>
      </c>
      <c r="R43" t="s">
        <v>101</v>
      </c>
      <c r="S43" s="5" t="str">
        <f t="shared" si="0"/>
        <v>19711-4 years</v>
      </c>
    </row>
    <row r="44" spans="1:19" x14ac:dyDescent="0.35">
      <c r="A44" t="s">
        <v>80</v>
      </c>
      <c r="L44">
        <v>1971</v>
      </c>
      <c r="M44">
        <v>1971</v>
      </c>
      <c r="N44" t="s">
        <v>103</v>
      </c>
      <c r="O44" s="4">
        <v>44483</v>
      </c>
      <c r="P44">
        <v>1</v>
      </c>
      <c r="Q44">
        <v>10749000</v>
      </c>
      <c r="R44" t="s">
        <v>101</v>
      </c>
      <c r="S44" s="5" t="str">
        <f t="shared" si="0"/>
        <v>197110-14 years</v>
      </c>
    </row>
    <row r="45" spans="1:19" x14ac:dyDescent="0.35">
      <c r="L45">
        <v>1971</v>
      </c>
      <c r="M45">
        <v>1971</v>
      </c>
      <c r="N45" t="s">
        <v>104</v>
      </c>
      <c r="O45" t="s">
        <v>105</v>
      </c>
      <c r="P45">
        <v>2</v>
      </c>
      <c r="Q45">
        <v>9975000</v>
      </c>
      <c r="R45" t="s">
        <v>101</v>
      </c>
      <c r="S45" s="5" t="str">
        <f t="shared" si="0"/>
        <v>197115-19 years</v>
      </c>
    </row>
    <row r="46" spans="1:19" x14ac:dyDescent="0.35">
      <c r="L46">
        <v>1971</v>
      </c>
      <c r="M46">
        <v>1971</v>
      </c>
      <c r="N46" t="s">
        <v>106</v>
      </c>
      <c r="O46" t="s">
        <v>107</v>
      </c>
      <c r="P46">
        <v>3</v>
      </c>
      <c r="Q46">
        <v>8676000</v>
      </c>
      <c r="R46" t="s">
        <v>101</v>
      </c>
      <c r="S46" s="5" t="str">
        <f t="shared" si="0"/>
        <v>197120-24 years</v>
      </c>
    </row>
    <row r="47" spans="1:19" x14ac:dyDescent="0.35">
      <c r="L47">
        <v>1971</v>
      </c>
      <c r="M47">
        <v>1971</v>
      </c>
      <c r="N47" t="s">
        <v>108</v>
      </c>
      <c r="O47" t="s">
        <v>109</v>
      </c>
      <c r="P47">
        <v>6</v>
      </c>
      <c r="Q47">
        <v>12673000</v>
      </c>
      <c r="R47" t="s">
        <v>101</v>
      </c>
      <c r="S47" s="5" t="str">
        <f t="shared" si="0"/>
        <v>197125-34 years</v>
      </c>
    </row>
    <row r="48" spans="1:19" x14ac:dyDescent="0.35">
      <c r="L48">
        <v>1971</v>
      </c>
      <c r="M48">
        <v>1971</v>
      </c>
      <c r="N48" t="s">
        <v>110</v>
      </c>
      <c r="O48" t="s">
        <v>111</v>
      </c>
      <c r="P48">
        <v>20</v>
      </c>
      <c r="Q48">
        <v>11151000</v>
      </c>
      <c r="R48">
        <v>0.2</v>
      </c>
      <c r="S48" s="5" t="str">
        <f t="shared" si="0"/>
        <v>197135-44 years</v>
      </c>
    </row>
    <row r="49" spans="12:19" x14ac:dyDescent="0.35">
      <c r="L49">
        <v>1971</v>
      </c>
      <c r="M49">
        <v>1971</v>
      </c>
      <c r="N49" t="s">
        <v>113</v>
      </c>
      <c r="O49" t="s">
        <v>114</v>
      </c>
      <c r="P49">
        <v>300</v>
      </c>
      <c r="Q49">
        <v>11325000</v>
      </c>
      <c r="R49">
        <v>2.6</v>
      </c>
      <c r="S49" s="5" t="str">
        <f t="shared" si="0"/>
        <v>197145-54 years</v>
      </c>
    </row>
    <row r="50" spans="12:19" x14ac:dyDescent="0.35">
      <c r="L50">
        <v>1971</v>
      </c>
      <c r="M50">
        <v>1971</v>
      </c>
      <c r="N50" t="s">
        <v>115</v>
      </c>
      <c r="O50" t="s">
        <v>116</v>
      </c>
      <c r="P50">
        <v>2031</v>
      </c>
      <c r="Q50">
        <v>8949000</v>
      </c>
      <c r="R50">
        <v>22.7</v>
      </c>
      <c r="S50" s="5" t="str">
        <f t="shared" si="0"/>
        <v>197155-64 years</v>
      </c>
    </row>
    <row r="51" spans="12:19" x14ac:dyDescent="0.35">
      <c r="L51">
        <v>1971</v>
      </c>
      <c r="M51">
        <v>1971</v>
      </c>
      <c r="N51" t="s">
        <v>117</v>
      </c>
      <c r="O51" t="s">
        <v>118</v>
      </c>
      <c r="P51">
        <v>5594</v>
      </c>
      <c r="Q51">
        <v>5537000</v>
      </c>
      <c r="R51">
        <v>101</v>
      </c>
      <c r="S51" s="5" t="str">
        <f t="shared" si="0"/>
        <v>197165-74 years</v>
      </c>
    </row>
    <row r="52" spans="12:19" x14ac:dyDescent="0.35">
      <c r="L52">
        <v>1971</v>
      </c>
      <c r="M52">
        <v>1971</v>
      </c>
      <c r="N52" t="s">
        <v>119</v>
      </c>
      <c r="O52" t="s">
        <v>120</v>
      </c>
      <c r="P52">
        <v>7308</v>
      </c>
      <c r="Q52">
        <v>2512000</v>
      </c>
      <c r="R52">
        <v>290.89999999999998</v>
      </c>
      <c r="S52" s="5" t="str">
        <f t="shared" si="0"/>
        <v>197175-84 years</v>
      </c>
    </row>
    <row r="53" spans="12:19" x14ac:dyDescent="0.35">
      <c r="L53">
        <v>1971</v>
      </c>
      <c r="M53">
        <v>1971</v>
      </c>
      <c r="N53" t="s">
        <v>121</v>
      </c>
      <c r="O53" t="s">
        <v>122</v>
      </c>
      <c r="P53">
        <v>2499</v>
      </c>
      <c r="Q53">
        <v>510000</v>
      </c>
      <c r="R53">
        <v>490</v>
      </c>
      <c r="S53" s="5" t="str">
        <f t="shared" si="0"/>
        <v>197185+ years</v>
      </c>
    </row>
    <row r="54" spans="12:19" x14ac:dyDescent="0.35">
      <c r="L54">
        <v>1971</v>
      </c>
      <c r="M54">
        <v>1971</v>
      </c>
      <c r="N54" t="s">
        <v>123</v>
      </c>
      <c r="O54" t="s">
        <v>124</v>
      </c>
      <c r="P54">
        <v>5</v>
      </c>
      <c r="Q54" t="s">
        <v>125</v>
      </c>
      <c r="R54" t="s">
        <v>125</v>
      </c>
      <c r="S54" s="5" t="str">
        <f t="shared" si="0"/>
        <v>1971Not Stated</v>
      </c>
    </row>
    <row r="55" spans="12:19" x14ac:dyDescent="0.35">
      <c r="L55">
        <v>1972</v>
      </c>
      <c r="M55">
        <v>1972</v>
      </c>
      <c r="N55" t="s">
        <v>100</v>
      </c>
      <c r="O55" s="4">
        <v>44200</v>
      </c>
      <c r="P55">
        <v>2</v>
      </c>
      <c r="Q55">
        <v>7039000</v>
      </c>
      <c r="R55" t="s">
        <v>101</v>
      </c>
      <c r="S55" s="5" t="str">
        <f t="shared" si="0"/>
        <v>19721-4 years</v>
      </c>
    </row>
    <row r="56" spans="12:19" x14ac:dyDescent="0.35">
      <c r="L56">
        <v>1972</v>
      </c>
      <c r="M56">
        <v>1972</v>
      </c>
      <c r="N56" t="s">
        <v>104</v>
      </c>
      <c r="O56" t="s">
        <v>105</v>
      </c>
      <c r="P56">
        <v>2</v>
      </c>
      <c r="Q56">
        <v>10236000</v>
      </c>
      <c r="R56" t="s">
        <v>101</v>
      </c>
      <c r="S56" s="5" t="str">
        <f t="shared" si="0"/>
        <v>197215-19 years</v>
      </c>
    </row>
    <row r="57" spans="12:19" x14ac:dyDescent="0.35">
      <c r="L57">
        <v>1972</v>
      </c>
      <c r="M57">
        <v>1972</v>
      </c>
      <c r="N57" t="s">
        <v>108</v>
      </c>
      <c r="O57" t="s">
        <v>109</v>
      </c>
      <c r="P57">
        <v>6</v>
      </c>
      <c r="Q57">
        <v>13543000</v>
      </c>
      <c r="R57" t="s">
        <v>101</v>
      </c>
      <c r="S57" s="5" t="str">
        <f t="shared" si="0"/>
        <v>197225-34 years</v>
      </c>
    </row>
    <row r="58" spans="12:19" x14ac:dyDescent="0.35">
      <c r="L58">
        <v>1972</v>
      </c>
      <c r="M58">
        <v>1972</v>
      </c>
      <c r="N58" t="s">
        <v>110</v>
      </c>
      <c r="O58" t="s">
        <v>111</v>
      </c>
      <c r="P58">
        <v>16</v>
      </c>
      <c r="Q58">
        <v>11120000</v>
      </c>
      <c r="R58" t="s">
        <v>112</v>
      </c>
      <c r="S58" s="5" t="str">
        <f t="shared" si="0"/>
        <v>197235-44 years</v>
      </c>
    </row>
    <row r="59" spans="12:19" x14ac:dyDescent="0.35">
      <c r="L59">
        <v>1972</v>
      </c>
      <c r="M59">
        <v>1972</v>
      </c>
      <c r="N59" t="s">
        <v>113</v>
      </c>
      <c r="O59" t="s">
        <v>114</v>
      </c>
      <c r="P59">
        <v>284</v>
      </c>
      <c r="Q59">
        <v>11403000</v>
      </c>
      <c r="R59">
        <v>2.5</v>
      </c>
      <c r="S59" s="5" t="str">
        <f t="shared" si="0"/>
        <v>197245-54 years</v>
      </c>
    </row>
    <row r="60" spans="12:19" x14ac:dyDescent="0.35">
      <c r="L60">
        <v>1972</v>
      </c>
      <c r="M60">
        <v>1972</v>
      </c>
      <c r="N60" t="s">
        <v>115</v>
      </c>
      <c r="O60" t="s">
        <v>116</v>
      </c>
      <c r="P60">
        <v>2036</v>
      </c>
      <c r="Q60">
        <v>9051000</v>
      </c>
      <c r="R60">
        <v>22.5</v>
      </c>
      <c r="S60" s="5" t="str">
        <f t="shared" si="0"/>
        <v>197255-64 years</v>
      </c>
    </row>
    <row r="61" spans="12:19" x14ac:dyDescent="0.35">
      <c r="L61">
        <v>1972</v>
      </c>
      <c r="M61">
        <v>1972</v>
      </c>
      <c r="N61" t="s">
        <v>117</v>
      </c>
      <c r="O61" t="s">
        <v>118</v>
      </c>
      <c r="P61">
        <v>5858</v>
      </c>
      <c r="Q61">
        <v>5627000</v>
      </c>
      <c r="R61">
        <v>104.1</v>
      </c>
      <c r="S61" s="5" t="str">
        <f t="shared" si="0"/>
        <v>197265-74 years</v>
      </c>
    </row>
    <row r="62" spans="12:19" x14ac:dyDescent="0.35">
      <c r="L62">
        <v>1972</v>
      </c>
      <c r="M62">
        <v>1972</v>
      </c>
      <c r="N62" t="s">
        <v>119</v>
      </c>
      <c r="O62" t="s">
        <v>120</v>
      </c>
      <c r="P62">
        <v>7480</v>
      </c>
      <c r="Q62">
        <v>2550000</v>
      </c>
      <c r="R62">
        <v>293.3</v>
      </c>
      <c r="S62" s="5" t="str">
        <f t="shared" si="0"/>
        <v>197275-84 years</v>
      </c>
    </row>
    <row r="63" spans="12:19" x14ac:dyDescent="0.35">
      <c r="L63">
        <v>1972</v>
      </c>
      <c r="M63">
        <v>1972</v>
      </c>
      <c r="N63" t="s">
        <v>121</v>
      </c>
      <c r="O63" t="s">
        <v>122</v>
      </c>
      <c r="P63">
        <v>2542</v>
      </c>
      <c r="Q63">
        <v>522000</v>
      </c>
      <c r="R63">
        <v>487</v>
      </c>
      <c r="S63" s="5" t="str">
        <f t="shared" si="0"/>
        <v>197285+ years</v>
      </c>
    </row>
    <row r="64" spans="12:19" x14ac:dyDescent="0.35">
      <c r="L64">
        <v>1972</v>
      </c>
      <c r="M64">
        <v>1972</v>
      </c>
      <c r="N64" t="s">
        <v>123</v>
      </c>
      <c r="O64" t="s">
        <v>124</v>
      </c>
      <c r="P64">
        <v>2</v>
      </c>
      <c r="Q64" t="s">
        <v>125</v>
      </c>
      <c r="R64" t="s">
        <v>125</v>
      </c>
      <c r="S64" s="5" t="str">
        <f t="shared" si="0"/>
        <v>1972Not Stated</v>
      </c>
    </row>
    <row r="65" spans="12:19" x14ac:dyDescent="0.35">
      <c r="L65">
        <v>1973</v>
      </c>
      <c r="M65">
        <v>1973</v>
      </c>
      <c r="N65" t="s">
        <v>102</v>
      </c>
      <c r="O65" s="4">
        <v>44325</v>
      </c>
      <c r="P65">
        <v>2</v>
      </c>
      <c r="Q65">
        <v>9318000</v>
      </c>
      <c r="R65" t="s">
        <v>101</v>
      </c>
      <c r="S65" s="5" t="str">
        <f t="shared" si="0"/>
        <v>19735-9 years</v>
      </c>
    </row>
    <row r="66" spans="12:19" x14ac:dyDescent="0.35">
      <c r="L66">
        <v>1973</v>
      </c>
      <c r="M66">
        <v>1973</v>
      </c>
      <c r="N66" t="s">
        <v>103</v>
      </c>
      <c r="O66" s="4">
        <v>44483</v>
      </c>
      <c r="P66">
        <v>2</v>
      </c>
      <c r="Q66">
        <v>10720000</v>
      </c>
      <c r="R66" t="s">
        <v>101</v>
      </c>
      <c r="S66" s="5" t="str">
        <f t="shared" si="0"/>
        <v>197310-14 years</v>
      </c>
    </row>
    <row r="67" spans="12:19" x14ac:dyDescent="0.35">
      <c r="L67">
        <v>1973</v>
      </c>
      <c r="M67">
        <v>1973</v>
      </c>
      <c r="N67" t="s">
        <v>104</v>
      </c>
      <c r="O67" t="s">
        <v>105</v>
      </c>
      <c r="P67">
        <v>5</v>
      </c>
      <c r="Q67">
        <v>10453000</v>
      </c>
      <c r="R67" t="s">
        <v>101</v>
      </c>
      <c r="S67" s="5" t="str">
        <f t="shared" ref="S67:S130" si="1">L67&amp;N67</f>
        <v>197315-19 years</v>
      </c>
    </row>
    <row r="68" spans="12:19" x14ac:dyDescent="0.35">
      <c r="L68">
        <v>1973</v>
      </c>
      <c r="M68">
        <v>1973</v>
      </c>
      <c r="N68" t="s">
        <v>106</v>
      </c>
      <c r="O68" t="s">
        <v>107</v>
      </c>
      <c r="P68">
        <v>2</v>
      </c>
      <c r="Q68">
        <v>9075000</v>
      </c>
      <c r="R68" t="s">
        <v>101</v>
      </c>
      <c r="S68" s="5" t="str">
        <f t="shared" si="1"/>
        <v>197320-24 years</v>
      </c>
    </row>
    <row r="69" spans="12:19" x14ac:dyDescent="0.35">
      <c r="L69">
        <v>1973</v>
      </c>
      <c r="M69">
        <v>1973</v>
      </c>
      <c r="N69" t="s">
        <v>108</v>
      </c>
      <c r="O69" t="s">
        <v>109</v>
      </c>
      <c r="P69">
        <v>4</v>
      </c>
      <c r="Q69">
        <v>14217000</v>
      </c>
      <c r="R69" t="s">
        <v>101</v>
      </c>
      <c r="S69" s="5" t="str">
        <f t="shared" si="1"/>
        <v>197325-34 years</v>
      </c>
    </row>
    <row r="70" spans="12:19" x14ac:dyDescent="0.35">
      <c r="L70">
        <v>1973</v>
      </c>
      <c r="M70">
        <v>1973</v>
      </c>
      <c r="N70" t="s">
        <v>110</v>
      </c>
      <c r="O70" t="s">
        <v>111</v>
      </c>
      <c r="P70">
        <v>14</v>
      </c>
      <c r="Q70">
        <v>11111000</v>
      </c>
      <c r="R70" t="s">
        <v>112</v>
      </c>
      <c r="S70" s="5" t="str">
        <f t="shared" si="1"/>
        <v>197335-44 years</v>
      </c>
    </row>
    <row r="71" spans="12:19" x14ac:dyDescent="0.35">
      <c r="L71">
        <v>1973</v>
      </c>
      <c r="M71">
        <v>1973</v>
      </c>
      <c r="N71" t="s">
        <v>113</v>
      </c>
      <c r="O71" t="s">
        <v>114</v>
      </c>
      <c r="P71">
        <v>306</v>
      </c>
      <c r="Q71">
        <v>11461000</v>
      </c>
      <c r="R71">
        <v>2.7</v>
      </c>
      <c r="S71" s="5" t="str">
        <f t="shared" si="1"/>
        <v>197345-54 years</v>
      </c>
    </row>
    <row r="72" spans="12:19" x14ac:dyDescent="0.35">
      <c r="L72">
        <v>1973</v>
      </c>
      <c r="M72">
        <v>1973</v>
      </c>
      <c r="N72" t="s">
        <v>115</v>
      </c>
      <c r="O72" t="s">
        <v>116</v>
      </c>
      <c r="P72">
        <v>2119</v>
      </c>
      <c r="Q72">
        <v>9142000</v>
      </c>
      <c r="R72">
        <v>23.2</v>
      </c>
      <c r="S72" s="5" t="str">
        <f t="shared" si="1"/>
        <v>197355-64 years</v>
      </c>
    </row>
    <row r="73" spans="12:19" x14ac:dyDescent="0.35">
      <c r="L73">
        <v>1973</v>
      </c>
      <c r="M73">
        <v>1973</v>
      </c>
      <c r="N73" t="s">
        <v>117</v>
      </c>
      <c r="O73" t="s">
        <v>118</v>
      </c>
      <c r="P73">
        <v>5946</v>
      </c>
      <c r="Q73">
        <v>5755000</v>
      </c>
      <c r="R73">
        <v>103.3</v>
      </c>
      <c r="S73" s="5" t="str">
        <f t="shared" si="1"/>
        <v>197365-74 years</v>
      </c>
    </row>
    <row r="74" spans="12:19" x14ac:dyDescent="0.35">
      <c r="L74">
        <v>1973</v>
      </c>
      <c r="M74">
        <v>1973</v>
      </c>
      <c r="N74" t="s">
        <v>119</v>
      </c>
      <c r="O74" t="s">
        <v>120</v>
      </c>
      <c r="P74">
        <v>7664</v>
      </c>
      <c r="Q74">
        <v>2567000</v>
      </c>
      <c r="R74">
        <v>298.60000000000002</v>
      </c>
      <c r="S74" s="5" t="str">
        <f t="shared" si="1"/>
        <v>197375-84 years</v>
      </c>
    </row>
    <row r="75" spans="12:19" x14ac:dyDescent="0.35">
      <c r="L75">
        <v>1973</v>
      </c>
      <c r="M75">
        <v>1973</v>
      </c>
      <c r="N75" t="s">
        <v>121</v>
      </c>
      <c r="O75" t="s">
        <v>122</v>
      </c>
      <c r="P75">
        <v>2764</v>
      </c>
      <c r="Q75">
        <v>538000</v>
      </c>
      <c r="R75">
        <v>513.79999999999995</v>
      </c>
      <c r="S75" s="5" t="str">
        <f t="shared" si="1"/>
        <v>197385+ years</v>
      </c>
    </row>
    <row r="76" spans="12:19" x14ac:dyDescent="0.35">
      <c r="L76">
        <v>1973</v>
      </c>
      <c r="M76">
        <v>1973</v>
      </c>
      <c r="N76" t="s">
        <v>123</v>
      </c>
      <c r="O76" t="s">
        <v>124</v>
      </c>
      <c r="P76">
        <v>2</v>
      </c>
      <c r="Q76" t="s">
        <v>125</v>
      </c>
      <c r="R76" t="s">
        <v>125</v>
      </c>
      <c r="S76" s="5" t="str">
        <f t="shared" si="1"/>
        <v>1973Not Stated</v>
      </c>
    </row>
    <row r="77" spans="12:19" x14ac:dyDescent="0.35">
      <c r="L77">
        <v>1974</v>
      </c>
      <c r="M77">
        <v>1974</v>
      </c>
      <c r="N77" t="s">
        <v>126</v>
      </c>
      <c r="O77">
        <v>1</v>
      </c>
      <c r="P77">
        <v>1</v>
      </c>
      <c r="Q77">
        <v>1622114</v>
      </c>
      <c r="R77" t="s">
        <v>112</v>
      </c>
      <c r="S77" s="5" t="str">
        <f t="shared" si="1"/>
        <v>1974&lt; 1 year</v>
      </c>
    </row>
    <row r="78" spans="12:19" x14ac:dyDescent="0.35">
      <c r="L78">
        <v>1974</v>
      </c>
      <c r="M78">
        <v>1974</v>
      </c>
      <c r="N78" t="s">
        <v>100</v>
      </c>
      <c r="O78" s="4">
        <v>44200</v>
      </c>
      <c r="P78">
        <v>1</v>
      </c>
      <c r="Q78">
        <v>6852000</v>
      </c>
      <c r="R78" t="s">
        <v>101</v>
      </c>
      <c r="S78" s="5" t="str">
        <f t="shared" si="1"/>
        <v>19741-4 years</v>
      </c>
    </row>
    <row r="79" spans="12:19" x14ac:dyDescent="0.35">
      <c r="L79">
        <v>1974</v>
      </c>
      <c r="M79">
        <v>1974</v>
      </c>
      <c r="N79" t="s">
        <v>102</v>
      </c>
      <c r="O79" s="4">
        <v>44325</v>
      </c>
      <c r="P79">
        <v>2</v>
      </c>
      <c r="Q79">
        <v>9075000</v>
      </c>
      <c r="R79" t="s">
        <v>101</v>
      </c>
      <c r="S79" s="5" t="str">
        <f t="shared" si="1"/>
        <v>19745-9 years</v>
      </c>
    </row>
    <row r="80" spans="12:19" x14ac:dyDescent="0.35">
      <c r="L80">
        <v>1974</v>
      </c>
      <c r="M80">
        <v>1974</v>
      </c>
      <c r="N80" t="s">
        <v>103</v>
      </c>
      <c r="O80" s="4">
        <v>44483</v>
      </c>
      <c r="P80">
        <v>1</v>
      </c>
      <c r="Q80">
        <v>10668000</v>
      </c>
      <c r="R80" t="s">
        <v>101</v>
      </c>
      <c r="S80" s="5" t="str">
        <f t="shared" si="1"/>
        <v>197410-14 years</v>
      </c>
    </row>
    <row r="81" spans="12:19" x14ac:dyDescent="0.35">
      <c r="L81">
        <v>1974</v>
      </c>
      <c r="M81">
        <v>1974</v>
      </c>
      <c r="N81" t="s">
        <v>104</v>
      </c>
      <c r="O81" t="s">
        <v>105</v>
      </c>
      <c r="P81">
        <v>2</v>
      </c>
      <c r="Q81">
        <v>10629000</v>
      </c>
      <c r="R81" t="s">
        <v>101</v>
      </c>
      <c r="S81" s="5" t="str">
        <f t="shared" si="1"/>
        <v>197415-19 years</v>
      </c>
    </row>
    <row r="82" spans="12:19" x14ac:dyDescent="0.35">
      <c r="L82">
        <v>1974</v>
      </c>
      <c r="M82">
        <v>1974</v>
      </c>
      <c r="N82" t="s">
        <v>106</v>
      </c>
      <c r="O82" t="s">
        <v>107</v>
      </c>
      <c r="P82">
        <v>1</v>
      </c>
      <c r="Q82">
        <v>9344000</v>
      </c>
      <c r="R82" t="s">
        <v>101</v>
      </c>
      <c r="S82" s="5" t="str">
        <f t="shared" si="1"/>
        <v>197420-24 years</v>
      </c>
    </row>
    <row r="83" spans="12:19" x14ac:dyDescent="0.35">
      <c r="L83">
        <v>1974</v>
      </c>
      <c r="M83">
        <v>1974</v>
      </c>
      <c r="N83" t="s">
        <v>108</v>
      </c>
      <c r="O83" t="s">
        <v>109</v>
      </c>
      <c r="P83">
        <v>3</v>
      </c>
      <c r="Q83">
        <v>14861000</v>
      </c>
      <c r="R83" t="s">
        <v>101</v>
      </c>
      <c r="S83" s="5" t="str">
        <f t="shared" si="1"/>
        <v>197425-34 years</v>
      </c>
    </row>
    <row r="84" spans="12:19" x14ac:dyDescent="0.35">
      <c r="L84">
        <v>1974</v>
      </c>
      <c r="M84">
        <v>1974</v>
      </c>
      <c r="N84" t="s">
        <v>110</v>
      </c>
      <c r="O84" t="s">
        <v>111</v>
      </c>
      <c r="P84">
        <v>20</v>
      </c>
      <c r="Q84">
        <v>11123000</v>
      </c>
      <c r="R84">
        <v>0.2</v>
      </c>
      <c r="S84" s="5" t="str">
        <f t="shared" si="1"/>
        <v>197435-44 years</v>
      </c>
    </row>
    <row r="85" spans="12:19" x14ac:dyDescent="0.35">
      <c r="L85">
        <v>1974</v>
      </c>
      <c r="M85">
        <v>1974</v>
      </c>
      <c r="N85" t="s">
        <v>113</v>
      </c>
      <c r="O85" t="s">
        <v>114</v>
      </c>
      <c r="P85">
        <v>309</v>
      </c>
      <c r="Q85">
        <v>11465000</v>
      </c>
      <c r="R85">
        <v>2.7</v>
      </c>
      <c r="S85" s="5" t="str">
        <f t="shared" si="1"/>
        <v>197445-54 years</v>
      </c>
    </row>
    <row r="86" spans="12:19" x14ac:dyDescent="0.35">
      <c r="L86">
        <v>1974</v>
      </c>
      <c r="M86">
        <v>1974</v>
      </c>
      <c r="N86" t="s">
        <v>115</v>
      </c>
      <c r="O86" t="s">
        <v>116</v>
      </c>
      <c r="P86">
        <v>2135</v>
      </c>
      <c r="Q86">
        <v>9265000</v>
      </c>
      <c r="R86">
        <v>23</v>
      </c>
      <c r="S86" s="5" t="str">
        <f t="shared" si="1"/>
        <v>197455-64 years</v>
      </c>
    </row>
    <row r="87" spans="12:19" x14ac:dyDescent="0.35">
      <c r="L87">
        <v>1974</v>
      </c>
      <c r="M87">
        <v>1974</v>
      </c>
      <c r="N87" t="s">
        <v>117</v>
      </c>
      <c r="O87" t="s">
        <v>118</v>
      </c>
      <c r="P87">
        <v>6199</v>
      </c>
      <c r="Q87">
        <v>5890000</v>
      </c>
      <c r="R87">
        <v>105.2</v>
      </c>
      <c r="S87" s="5" t="str">
        <f t="shared" si="1"/>
        <v>197465-74 years</v>
      </c>
    </row>
    <row r="88" spans="12:19" x14ac:dyDescent="0.35">
      <c r="L88">
        <v>1974</v>
      </c>
      <c r="M88">
        <v>1974</v>
      </c>
      <c r="N88" t="s">
        <v>119</v>
      </c>
      <c r="O88" t="s">
        <v>120</v>
      </c>
      <c r="P88">
        <v>7694</v>
      </c>
      <c r="Q88">
        <v>2585000</v>
      </c>
      <c r="R88">
        <v>297.60000000000002</v>
      </c>
      <c r="S88" s="5" t="str">
        <f t="shared" si="1"/>
        <v>197475-84 years</v>
      </c>
    </row>
    <row r="89" spans="12:19" x14ac:dyDescent="0.35">
      <c r="L89">
        <v>1974</v>
      </c>
      <c r="M89">
        <v>1974</v>
      </c>
      <c r="N89" t="s">
        <v>121</v>
      </c>
      <c r="O89" t="s">
        <v>122</v>
      </c>
      <c r="P89">
        <v>2812</v>
      </c>
      <c r="Q89">
        <v>565000</v>
      </c>
      <c r="R89">
        <v>497.7</v>
      </c>
      <c r="S89" s="5" t="str">
        <f t="shared" si="1"/>
        <v>197485+ years</v>
      </c>
    </row>
    <row r="90" spans="12:19" x14ac:dyDescent="0.35">
      <c r="L90">
        <v>1974</v>
      </c>
      <c r="M90">
        <v>1974</v>
      </c>
      <c r="N90" t="s">
        <v>123</v>
      </c>
      <c r="O90" t="s">
        <v>124</v>
      </c>
      <c r="P90">
        <v>4</v>
      </c>
      <c r="Q90" t="s">
        <v>125</v>
      </c>
      <c r="R90" t="s">
        <v>125</v>
      </c>
      <c r="S90" s="5" t="str">
        <f t="shared" si="1"/>
        <v>1974Not Stated</v>
      </c>
    </row>
    <row r="91" spans="12:19" x14ac:dyDescent="0.35">
      <c r="L91">
        <v>1975</v>
      </c>
      <c r="M91">
        <v>1975</v>
      </c>
      <c r="N91" t="s">
        <v>102</v>
      </c>
      <c r="O91" s="4">
        <v>44325</v>
      </c>
      <c r="P91">
        <v>1</v>
      </c>
      <c r="Q91">
        <v>8972000</v>
      </c>
      <c r="R91" t="s">
        <v>101</v>
      </c>
      <c r="S91" s="5" t="str">
        <f t="shared" si="1"/>
        <v>19755-9 years</v>
      </c>
    </row>
    <row r="92" spans="12:19" x14ac:dyDescent="0.35">
      <c r="L92">
        <v>1975</v>
      </c>
      <c r="M92">
        <v>1975</v>
      </c>
      <c r="N92" t="s">
        <v>104</v>
      </c>
      <c r="O92" t="s">
        <v>105</v>
      </c>
      <c r="P92">
        <v>1</v>
      </c>
      <c r="Q92">
        <v>10757000</v>
      </c>
      <c r="R92" t="s">
        <v>101</v>
      </c>
      <c r="S92" s="5" t="str">
        <f t="shared" si="1"/>
        <v>197515-19 years</v>
      </c>
    </row>
    <row r="93" spans="12:19" x14ac:dyDescent="0.35">
      <c r="L93">
        <v>1975</v>
      </c>
      <c r="M93">
        <v>1975</v>
      </c>
      <c r="N93" t="s">
        <v>106</v>
      </c>
      <c r="O93" t="s">
        <v>107</v>
      </c>
      <c r="P93">
        <v>1</v>
      </c>
      <c r="Q93">
        <v>9640000</v>
      </c>
      <c r="R93" t="s">
        <v>101</v>
      </c>
      <c r="S93" s="5" t="str">
        <f t="shared" si="1"/>
        <v>197520-24 years</v>
      </c>
    </row>
    <row r="94" spans="12:19" x14ac:dyDescent="0.35">
      <c r="L94">
        <v>1975</v>
      </c>
      <c r="M94">
        <v>1975</v>
      </c>
      <c r="N94" t="s">
        <v>108</v>
      </c>
      <c r="O94" t="s">
        <v>109</v>
      </c>
      <c r="P94">
        <v>3</v>
      </c>
      <c r="Q94">
        <v>15482000</v>
      </c>
      <c r="R94" t="s">
        <v>101</v>
      </c>
      <c r="S94" s="5" t="str">
        <f t="shared" si="1"/>
        <v>197525-34 years</v>
      </c>
    </row>
    <row r="95" spans="12:19" x14ac:dyDescent="0.35">
      <c r="L95">
        <v>1975</v>
      </c>
      <c r="M95">
        <v>1975</v>
      </c>
      <c r="N95" t="s">
        <v>110</v>
      </c>
      <c r="O95" t="s">
        <v>111</v>
      </c>
      <c r="P95">
        <v>18</v>
      </c>
      <c r="Q95">
        <v>11129000</v>
      </c>
      <c r="R95" t="s">
        <v>127</v>
      </c>
      <c r="S95" s="5" t="str">
        <f t="shared" si="1"/>
        <v>197535-44 years</v>
      </c>
    </row>
    <row r="96" spans="12:19" x14ac:dyDescent="0.35">
      <c r="L96">
        <v>1975</v>
      </c>
      <c r="M96">
        <v>1975</v>
      </c>
      <c r="N96" t="s">
        <v>113</v>
      </c>
      <c r="O96" t="s">
        <v>114</v>
      </c>
      <c r="P96">
        <v>268</v>
      </c>
      <c r="Q96">
        <v>11441000</v>
      </c>
      <c r="R96">
        <v>2.2999999999999998</v>
      </c>
      <c r="S96" s="5" t="str">
        <f t="shared" si="1"/>
        <v>197545-54 years</v>
      </c>
    </row>
    <row r="97" spans="12:19" x14ac:dyDescent="0.35">
      <c r="L97">
        <v>1975</v>
      </c>
      <c r="M97">
        <v>1975</v>
      </c>
      <c r="N97" t="s">
        <v>115</v>
      </c>
      <c r="O97" t="s">
        <v>116</v>
      </c>
      <c r="P97">
        <v>2064</v>
      </c>
      <c r="Q97">
        <v>9416000</v>
      </c>
      <c r="R97">
        <v>21.9</v>
      </c>
      <c r="S97" s="5" t="str">
        <f t="shared" si="1"/>
        <v>197555-64 years</v>
      </c>
    </row>
    <row r="98" spans="12:19" x14ac:dyDescent="0.35">
      <c r="L98">
        <v>1975</v>
      </c>
      <c r="M98">
        <v>1975</v>
      </c>
      <c r="N98" t="s">
        <v>117</v>
      </c>
      <c r="O98" t="s">
        <v>118</v>
      </c>
      <c r="P98">
        <v>6235</v>
      </c>
      <c r="Q98">
        <v>6037000</v>
      </c>
      <c r="R98">
        <v>103.3</v>
      </c>
      <c r="S98" s="5" t="str">
        <f t="shared" si="1"/>
        <v>197565-74 years</v>
      </c>
    </row>
    <row r="99" spans="12:19" x14ac:dyDescent="0.35">
      <c r="L99">
        <v>1975</v>
      </c>
      <c r="M99">
        <v>1975</v>
      </c>
      <c r="N99" t="s">
        <v>119</v>
      </c>
      <c r="O99" t="s">
        <v>120</v>
      </c>
      <c r="P99">
        <v>7835</v>
      </c>
      <c r="Q99">
        <v>2634000</v>
      </c>
      <c r="R99">
        <v>297.5</v>
      </c>
      <c r="S99" s="5" t="str">
        <f t="shared" si="1"/>
        <v>197575-84 years</v>
      </c>
    </row>
    <row r="100" spans="12:19" x14ac:dyDescent="0.35">
      <c r="L100">
        <v>1975</v>
      </c>
      <c r="M100">
        <v>1975</v>
      </c>
      <c r="N100" t="s">
        <v>121</v>
      </c>
      <c r="O100" t="s">
        <v>122</v>
      </c>
      <c r="P100">
        <v>3000</v>
      </c>
      <c r="Q100">
        <v>594000</v>
      </c>
      <c r="R100">
        <v>505.1</v>
      </c>
      <c r="S100" s="5" t="str">
        <f t="shared" si="1"/>
        <v>197585+ years</v>
      </c>
    </row>
    <row r="101" spans="12:19" x14ac:dyDescent="0.35">
      <c r="L101">
        <v>1975</v>
      </c>
      <c r="M101">
        <v>1975</v>
      </c>
      <c r="N101" t="s">
        <v>123</v>
      </c>
      <c r="O101" t="s">
        <v>124</v>
      </c>
      <c r="P101">
        <v>1</v>
      </c>
      <c r="Q101" t="s">
        <v>125</v>
      </c>
      <c r="R101" t="s">
        <v>125</v>
      </c>
      <c r="S101" s="5" t="str">
        <f t="shared" si="1"/>
        <v>1975Not Stated</v>
      </c>
    </row>
    <row r="102" spans="12:19" x14ac:dyDescent="0.35">
      <c r="L102">
        <v>1976</v>
      </c>
      <c r="M102">
        <v>1976</v>
      </c>
      <c r="N102" t="s">
        <v>100</v>
      </c>
      <c r="O102" s="4">
        <v>44200</v>
      </c>
      <c r="P102">
        <v>1</v>
      </c>
      <c r="Q102">
        <v>6388000</v>
      </c>
      <c r="R102" t="s">
        <v>101</v>
      </c>
      <c r="S102" s="5" t="str">
        <f t="shared" si="1"/>
        <v>19761-4 years</v>
      </c>
    </row>
    <row r="103" spans="12:19" x14ac:dyDescent="0.35">
      <c r="L103">
        <v>1976</v>
      </c>
      <c r="M103">
        <v>1976</v>
      </c>
      <c r="N103" t="s">
        <v>103</v>
      </c>
      <c r="O103" s="4">
        <v>44483</v>
      </c>
      <c r="P103">
        <v>1</v>
      </c>
      <c r="Q103">
        <v>10251000</v>
      </c>
      <c r="R103" t="s">
        <v>101</v>
      </c>
      <c r="S103" s="5" t="str">
        <f t="shared" si="1"/>
        <v>197610-14 years</v>
      </c>
    </row>
    <row r="104" spans="12:19" x14ac:dyDescent="0.35">
      <c r="L104">
        <v>1976</v>
      </c>
      <c r="M104">
        <v>1976</v>
      </c>
      <c r="N104" t="s">
        <v>104</v>
      </c>
      <c r="O104" t="s">
        <v>105</v>
      </c>
      <c r="P104">
        <v>1</v>
      </c>
      <c r="Q104">
        <v>10896000</v>
      </c>
      <c r="R104" t="s">
        <v>101</v>
      </c>
      <c r="S104" s="5" t="str">
        <f t="shared" si="1"/>
        <v>197615-19 years</v>
      </c>
    </row>
    <row r="105" spans="12:19" x14ac:dyDescent="0.35">
      <c r="L105">
        <v>1976</v>
      </c>
      <c r="M105">
        <v>1976</v>
      </c>
      <c r="N105" t="s">
        <v>108</v>
      </c>
      <c r="O105" t="s">
        <v>109</v>
      </c>
      <c r="P105">
        <v>3</v>
      </c>
      <c r="Q105">
        <v>16131000</v>
      </c>
      <c r="R105" t="s">
        <v>101</v>
      </c>
      <c r="S105" s="5" t="str">
        <f t="shared" si="1"/>
        <v>197625-34 years</v>
      </c>
    </row>
    <row r="106" spans="12:19" x14ac:dyDescent="0.35">
      <c r="L106">
        <v>1976</v>
      </c>
      <c r="M106">
        <v>1976</v>
      </c>
      <c r="N106" t="s">
        <v>110</v>
      </c>
      <c r="O106" t="s">
        <v>111</v>
      </c>
      <c r="P106">
        <v>21</v>
      </c>
      <c r="Q106">
        <v>11267000</v>
      </c>
      <c r="R106">
        <v>0.2</v>
      </c>
      <c r="S106" s="5" t="str">
        <f t="shared" si="1"/>
        <v>197635-44 years</v>
      </c>
    </row>
    <row r="107" spans="12:19" x14ac:dyDescent="0.35">
      <c r="L107">
        <v>1976</v>
      </c>
      <c r="M107">
        <v>1976</v>
      </c>
      <c r="N107" t="s">
        <v>113</v>
      </c>
      <c r="O107" t="s">
        <v>114</v>
      </c>
      <c r="P107">
        <v>309</v>
      </c>
      <c r="Q107">
        <v>11379000</v>
      </c>
      <c r="R107">
        <v>2.7</v>
      </c>
      <c r="S107" s="5" t="str">
        <f t="shared" si="1"/>
        <v>197645-54 years</v>
      </c>
    </row>
    <row r="108" spans="12:19" x14ac:dyDescent="0.35">
      <c r="L108">
        <v>1976</v>
      </c>
      <c r="M108">
        <v>1976</v>
      </c>
      <c r="N108" t="s">
        <v>115</v>
      </c>
      <c r="O108" t="s">
        <v>116</v>
      </c>
      <c r="P108">
        <v>2186</v>
      </c>
      <c r="Q108">
        <v>9573000</v>
      </c>
      <c r="R108">
        <v>22.8</v>
      </c>
      <c r="S108" s="5" t="str">
        <f t="shared" si="1"/>
        <v>197655-64 years</v>
      </c>
    </row>
    <row r="109" spans="12:19" x14ac:dyDescent="0.35">
      <c r="L109">
        <v>1976</v>
      </c>
      <c r="M109">
        <v>1976</v>
      </c>
      <c r="N109" t="s">
        <v>117</v>
      </c>
      <c r="O109" t="s">
        <v>118</v>
      </c>
      <c r="P109">
        <v>6454</v>
      </c>
      <c r="Q109">
        <v>6175000</v>
      </c>
      <c r="R109">
        <v>104.5</v>
      </c>
      <c r="S109" s="5" t="str">
        <f t="shared" si="1"/>
        <v>197665-74 years</v>
      </c>
    </row>
    <row r="110" spans="12:19" x14ac:dyDescent="0.35">
      <c r="L110">
        <v>1976</v>
      </c>
      <c r="M110">
        <v>1976</v>
      </c>
      <c r="N110" t="s">
        <v>119</v>
      </c>
      <c r="O110" t="s">
        <v>120</v>
      </c>
      <c r="P110">
        <v>8175</v>
      </c>
      <c r="Q110">
        <v>2690000</v>
      </c>
      <c r="R110">
        <v>303.89999999999998</v>
      </c>
      <c r="S110" s="5" t="str">
        <f t="shared" si="1"/>
        <v>197675-84 years</v>
      </c>
    </row>
    <row r="111" spans="12:19" x14ac:dyDescent="0.35">
      <c r="L111">
        <v>1976</v>
      </c>
      <c r="M111">
        <v>1976</v>
      </c>
      <c r="N111" t="s">
        <v>121</v>
      </c>
      <c r="O111" t="s">
        <v>122</v>
      </c>
      <c r="P111">
        <v>3199</v>
      </c>
      <c r="Q111">
        <v>606000</v>
      </c>
      <c r="R111">
        <v>527.9</v>
      </c>
      <c r="S111" s="5" t="str">
        <f t="shared" si="1"/>
        <v>197685+ years</v>
      </c>
    </row>
    <row r="112" spans="12:19" x14ac:dyDescent="0.35">
      <c r="L112">
        <v>1976</v>
      </c>
      <c r="M112">
        <v>1976</v>
      </c>
      <c r="N112" t="s">
        <v>123</v>
      </c>
      <c r="O112" t="s">
        <v>124</v>
      </c>
      <c r="P112">
        <v>2</v>
      </c>
      <c r="Q112" t="s">
        <v>125</v>
      </c>
      <c r="R112" t="s">
        <v>125</v>
      </c>
      <c r="S112" s="5" t="str">
        <f t="shared" si="1"/>
        <v>1976Not Stated</v>
      </c>
    </row>
    <row r="113" spans="12:19" x14ac:dyDescent="0.35">
      <c r="L113">
        <v>1977</v>
      </c>
      <c r="M113">
        <v>1977</v>
      </c>
      <c r="N113" t="s">
        <v>102</v>
      </c>
      <c r="O113" s="4">
        <v>44325</v>
      </c>
      <c r="P113">
        <v>1</v>
      </c>
      <c r="Q113">
        <v>8949000</v>
      </c>
      <c r="R113" t="s">
        <v>101</v>
      </c>
      <c r="S113" s="5" t="str">
        <f t="shared" si="1"/>
        <v>19775-9 years</v>
      </c>
    </row>
    <row r="114" spans="12:19" x14ac:dyDescent="0.35">
      <c r="L114">
        <v>1977</v>
      </c>
      <c r="M114">
        <v>1977</v>
      </c>
      <c r="N114" t="s">
        <v>103</v>
      </c>
      <c r="O114" s="4">
        <v>44483</v>
      </c>
      <c r="P114">
        <v>1</v>
      </c>
      <c r="Q114">
        <v>9954000</v>
      </c>
      <c r="R114" t="s">
        <v>101</v>
      </c>
      <c r="S114" s="5" t="str">
        <f t="shared" si="1"/>
        <v>197710-14 years</v>
      </c>
    </row>
    <row r="115" spans="12:19" x14ac:dyDescent="0.35">
      <c r="L115">
        <v>1977</v>
      </c>
      <c r="M115">
        <v>1977</v>
      </c>
      <c r="N115" t="s">
        <v>104</v>
      </c>
      <c r="O115" t="s">
        <v>105</v>
      </c>
      <c r="P115">
        <v>3</v>
      </c>
      <c r="Q115">
        <v>10895000</v>
      </c>
      <c r="R115" t="s">
        <v>101</v>
      </c>
      <c r="S115" s="5" t="str">
        <f t="shared" si="1"/>
        <v>197715-19 years</v>
      </c>
    </row>
    <row r="116" spans="12:19" x14ac:dyDescent="0.35">
      <c r="L116">
        <v>1977</v>
      </c>
      <c r="M116">
        <v>1977</v>
      </c>
      <c r="N116" t="s">
        <v>106</v>
      </c>
      <c r="O116" t="s">
        <v>107</v>
      </c>
      <c r="P116">
        <v>1</v>
      </c>
      <c r="Q116">
        <v>10159000</v>
      </c>
      <c r="R116" t="s">
        <v>101</v>
      </c>
      <c r="S116" s="5" t="str">
        <f t="shared" si="1"/>
        <v>197720-24 years</v>
      </c>
    </row>
    <row r="117" spans="12:19" x14ac:dyDescent="0.35">
      <c r="L117">
        <v>1977</v>
      </c>
      <c r="M117">
        <v>1977</v>
      </c>
      <c r="N117" t="s">
        <v>108</v>
      </c>
      <c r="O117" t="s">
        <v>109</v>
      </c>
      <c r="P117">
        <v>4</v>
      </c>
      <c r="Q117">
        <v>16756000</v>
      </c>
      <c r="R117" t="s">
        <v>101</v>
      </c>
      <c r="S117" s="5" t="str">
        <f t="shared" si="1"/>
        <v>197725-34 years</v>
      </c>
    </row>
    <row r="118" spans="12:19" x14ac:dyDescent="0.35">
      <c r="L118">
        <v>1977</v>
      </c>
      <c r="M118">
        <v>1977</v>
      </c>
      <c r="N118" t="s">
        <v>110</v>
      </c>
      <c r="O118" t="s">
        <v>111</v>
      </c>
      <c r="P118">
        <v>17</v>
      </c>
      <c r="Q118">
        <v>11504000</v>
      </c>
      <c r="R118" t="s">
        <v>112</v>
      </c>
      <c r="S118" s="5" t="str">
        <f t="shared" si="1"/>
        <v>197735-44 years</v>
      </c>
    </row>
    <row r="119" spans="12:19" x14ac:dyDescent="0.35">
      <c r="L119">
        <v>1977</v>
      </c>
      <c r="M119">
        <v>1977</v>
      </c>
      <c r="N119" t="s">
        <v>113</v>
      </c>
      <c r="O119" t="s">
        <v>114</v>
      </c>
      <c r="P119">
        <v>266</v>
      </c>
      <c r="Q119">
        <v>11262000</v>
      </c>
      <c r="R119">
        <v>2.4</v>
      </c>
      <c r="S119" s="5" t="str">
        <f t="shared" si="1"/>
        <v>197745-54 years</v>
      </c>
    </row>
    <row r="120" spans="12:19" x14ac:dyDescent="0.35">
      <c r="L120">
        <v>1977</v>
      </c>
      <c r="M120">
        <v>1977</v>
      </c>
      <c r="N120" t="s">
        <v>115</v>
      </c>
      <c r="O120" t="s">
        <v>116</v>
      </c>
      <c r="P120">
        <v>2275</v>
      </c>
      <c r="Q120">
        <v>9752000</v>
      </c>
      <c r="R120">
        <v>23.3</v>
      </c>
      <c r="S120" s="5" t="str">
        <f t="shared" si="1"/>
        <v>197755-64 years</v>
      </c>
    </row>
    <row r="121" spans="12:19" x14ac:dyDescent="0.35">
      <c r="L121">
        <v>1977</v>
      </c>
      <c r="M121">
        <v>1977</v>
      </c>
      <c r="N121" t="s">
        <v>117</v>
      </c>
      <c r="O121" t="s">
        <v>118</v>
      </c>
      <c r="P121">
        <v>6576</v>
      </c>
      <c r="Q121">
        <v>6345000</v>
      </c>
      <c r="R121">
        <v>103.6</v>
      </c>
      <c r="S121" s="5" t="str">
        <f t="shared" si="1"/>
        <v>197765-74 years</v>
      </c>
    </row>
    <row r="122" spans="12:19" x14ac:dyDescent="0.35">
      <c r="L122">
        <v>1977</v>
      </c>
      <c r="M122">
        <v>1977</v>
      </c>
      <c r="N122" t="s">
        <v>119</v>
      </c>
      <c r="O122" t="s">
        <v>120</v>
      </c>
      <c r="P122">
        <v>8224</v>
      </c>
      <c r="Q122">
        <v>2719000</v>
      </c>
      <c r="R122">
        <v>302.5</v>
      </c>
      <c r="S122" s="5" t="str">
        <f t="shared" si="1"/>
        <v>197775-84 years</v>
      </c>
    </row>
    <row r="123" spans="12:19" x14ac:dyDescent="0.35">
      <c r="L123">
        <v>1977</v>
      </c>
      <c r="M123">
        <v>1977</v>
      </c>
      <c r="N123" t="s">
        <v>121</v>
      </c>
      <c r="O123" t="s">
        <v>122</v>
      </c>
      <c r="P123">
        <v>3421</v>
      </c>
      <c r="Q123">
        <v>627000</v>
      </c>
      <c r="R123">
        <v>545.6</v>
      </c>
      <c r="S123" s="5" t="str">
        <f t="shared" si="1"/>
        <v>197785+ years</v>
      </c>
    </row>
    <row r="124" spans="12:19" x14ac:dyDescent="0.35">
      <c r="L124">
        <v>1977</v>
      </c>
      <c r="M124">
        <v>1977</v>
      </c>
      <c r="N124" t="s">
        <v>123</v>
      </c>
      <c r="O124" t="s">
        <v>124</v>
      </c>
      <c r="P124">
        <v>1</v>
      </c>
      <c r="Q124" t="s">
        <v>125</v>
      </c>
      <c r="R124" t="s">
        <v>125</v>
      </c>
      <c r="S124" s="5" t="str">
        <f t="shared" si="1"/>
        <v>1977Not Stated</v>
      </c>
    </row>
    <row r="125" spans="12:19" x14ac:dyDescent="0.35">
      <c r="L125">
        <v>1978</v>
      </c>
      <c r="M125">
        <v>1978</v>
      </c>
      <c r="N125" t="s">
        <v>103</v>
      </c>
      <c r="O125" s="4">
        <v>44483</v>
      </c>
      <c r="P125">
        <v>1</v>
      </c>
      <c r="Q125">
        <v>9657000</v>
      </c>
      <c r="R125" t="s">
        <v>101</v>
      </c>
      <c r="S125" s="5" t="str">
        <f t="shared" si="1"/>
        <v>197810-14 years</v>
      </c>
    </row>
    <row r="126" spans="12:19" x14ac:dyDescent="0.35">
      <c r="L126">
        <v>1978</v>
      </c>
      <c r="M126">
        <v>1978</v>
      </c>
      <c r="N126" t="s">
        <v>104</v>
      </c>
      <c r="O126" t="s">
        <v>105</v>
      </c>
      <c r="P126">
        <v>2</v>
      </c>
      <c r="Q126">
        <v>10881000</v>
      </c>
      <c r="R126" t="s">
        <v>101</v>
      </c>
      <c r="S126" s="5" t="str">
        <f t="shared" si="1"/>
        <v>197815-19 years</v>
      </c>
    </row>
    <row r="127" spans="12:19" x14ac:dyDescent="0.35">
      <c r="L127">
        <v>1978</v>
      </c>
      <c r="M127">
        <v>1978</v>
      </c>
      <c r="N127" t="s">
        <v>106</v>
      </c>
      <c r="O127" t="s">
        <v>107</v>
      </c>
      <c r="P127">
        <v>2</v>
      </c>
      <c r="Q127">
        <v>10375000</v>
      </c>
      <c r="R127" t="s">
        <v>101</v>
      </c>
      <c r="S127" s="5" t="str">
        <f t="shared" si="1"/>
        <v>197820-24 years</v>
      </c>
    </row>
    <row r="128" spans="12:19" x14ac:dyDescent="0.35">
      <c r="L128">
        <v>1978</v>
      </c>
      <c r="M128">
        <v>1978</v>
      </c>
      <c r="N128" t="s">
        <v>108</v>
      </c>
      <c r="O128" t="s">
        <v>109</v>
      </c>
      <c r="P128">
        <v>4</v>
      </c>
      <c r="Q128">
        <v>17241000</v>
      </c>
      <c r="R128" t="s">
        <v>101</v>
      </c>
      <c r="S128" s="5" t="str">
        <f t="shared" si="1"/>
        <v>197825-34 years</v>
      </c>
    </row>
    <row r="129" spans="11:19" x14ac:dyDescent="0.35">
      <c r="L129">
        <v>1978</v>
      </c>
      <c r="M129">
        <v>1978</v>
      </c>
      <c r="N129" t="s">
        <v>110</v>
      </c>
      <c r="O129" t="s">
        <v>111</v>
      </c>
      <c r="P129">
        <v>12</v>
      </c>
      <c r="Q129">
        <v>11943000</v>
      </c>
      <c r="R129" t="s">
        <v>112</v>
      </c>
      <c r="S129" s="5" t="str">
        <f t="shared" si="1"/>
        <v>197835-44 years</v>
      </c>
    </row>
    <row r="130" spans="11:19" x14ac:dyDescent="0.35">
      <c r="L130">
        <v>1978</v>
      </c>
      <c r="M130">
        <v>1978</v>
      </c>
      <c r="N130" t="s">
        <v>113</v>
      </c>
      <c r="O130" t="s">
        <v>114</v>
      </c>
      <c r="P130">
        <v>301</v>
      </c>
      <c r="Q130">
        <v>11172000</v>
      </c>
      <c r="R130">
        <v>2.7</v>
      </c>
      <c r="S130" s="5" t="str">
        <f t="shared" si="1"/>
        <v>197845-54 years</v>
      </c>
    </row>
    <row r="131" spans="11:19" x14ac:dyDescent="0.35">
      <c r="L131">
        <v>1978</v>
      </c>
      <c r="M131">
        <v>1978</v>
      </c>
      <c r="N131" t="s">
        <v>115</v>
      </c>
      <c r="O131" t="s">
        <v>116</v>
      </c>
      <c r="P131">
        <v>2201</v>
      </c>
      <c r="Q131">
        <v>9897000</v>
      </c>
      <c r="R131">
        <v>22.2</v>
      </c>
      <c r="S131" s="5" t="str">
        <f t="shared" ref="S131:S135" si="2">L131&amp;N131</f>
        <v>197855-64 years</v>
      </c>
    </row>
    <row r="132" spans="11:19" x14ac:dyDescent="0.35">
      <c r="L132">
        <v>1978</v>
      </c>
      <c r="M132">
        <v>1978</v>
      </c>
      <c r="N132" t="s">
        <v>117</v>
      </c>
      <c r="O132" t="s">
        <v>118</v>
      </c>
      <c r="P132">
        <v>6846</v>
      </c>
      <c r="Q132">
        <v>6496000</v>
      </c>
      <c r="R132">
        <v>105.4</v>
      </c>
      <c r="S132" s="5" t="str">
        <f t="shared" si="2"/>
        <v>197865-74 years</v>
      </c>
    </row>
    <row r="133" spans="11:19" x14ac:dyDescent="0.35">
      <c r="L133">
        <v>1978</v>
      </c>
      <c r="M133">
        <v>1978</v>
      </c>
      <c r="N133" t="s">
        <v>119</v>
      </c>
      <c r="O133" t="s">
        <v>120</v>
      </c>
      <c r="P133">
        <v>8560</v>
      </c>
      <c r="Q133">
        <v>2766000</v>
      </c>
      <c r="R133">
        <v>309.5</v>
      </c>
      <c r="S133" s="5" t="str">
        <f t="shared" si="2"/>
        <v>197875-84 years</v>
      </c>
    </row>
    <row r="134" spans="11:19" x14ac:dyDescent="0.35">
      <c r="L134">
        <v>1978</v>
      </c>
      <c r="M134">
        <v>1978</v>
      </c>
      <c r="N134" t="s">
        <v>121</v>
      </c>
      <c r="O134" t="s">
        <v>122</v>
      </c>
      <c r="P134">
        <v>3738</v>
      </c>
      <c r="Q134">
        <v>652000</v>
      </c>
      <c r="R134">
        <v>573.29999999999995</v>
      </c>
      <c r="S134" s="5" t="str">
        <f t="shared" si="2"/>
        <v>197885+ years</v>
      </c>
    </row>
    <row r="135" spans="11:19" x14ac:dyDescent="0.35">
      <c r="L135">
        <v>1978</v>
      </c>
      <c r="M135">
        <v>1978</v>
      </c>
      <c r="N135" t="s">
        <v>123</v>
      </c>
      <c r="O135" t="s">
        <v>124</v>
      </c>
      <c r="P135">
        <v>7</v>
      </c>
      <c r="Q135" t="s">
        <v>125</v>
      </c>
      <c r="R135" t="s">
        <v>125</v>
      </c>
      <c r="S135" s="5" t="str">
        <f t="shared" si="2"/>
        <v>1978Not Stated</v>
      </c>
    </row>
    <row r="136" spans="11:19" x14ac:dyDescent="0.35">
      <c r="K136" t="s">
        <v>8</v>
      </c>
    </row>
    <row r="137" spans="11:19" x14ac:dyDescent="0.35">
      <c r="K137" t="s">
        <v>83</v>
      </c>
    </row>
    <row r="138" spans="11:19" x14ac:dyDescent="0.35">
      <c r="K138" t="s">
        <v>10</v>
      </c>
    </row>
    <row r="139" spans="11:19" x14ac:dyDescent="0.35">
      <c r="K139" t="s">
        <v>63</v>
      </c>
    </row>
    <row r="140" spans="11:19" x14ac:dyDescent="0.35">
      <c r="K140" t="s">
        <v>84</v>
      </c>
    </row>
    <row r="141" spans="11:19" x14ac:dyDescent="0.35">
      <c r="K141" t="s">
        <v>128</v>
      </c>
    </row>
    <row r="142" spans="11:19" x14ac:dyDescent="0.35">
      <c r="K142" t="s">
        <v>129</v>
      </c>
    </row>
    <row r="143" spans="11:19" x14ac:dyDescent="0.35">
      <c r="K143" t="s">
        <v>14</v>
      </c>
    </row>
    <row r="144" spans="11:19" x14ac:dyDescent="0.35">
      <c r="K144" t="s">
        <v>15</v>
      </c>
    </row>
    <row r="145" spans="11:11" x14ac:dyDescent="0.35">
      <c r="K145" t="s">
        <v>17</v>
      </c>
    </row>
    <row r="146" spans="11:11" x14ac:dyDescent="0.35">
      <c r="K146" t="s">
        <v>8</v>
      </c>
    </row>
    <row r="147" spans="11:11" x14ac:dyDescent="0.35">
      <c r="K147" t="s">
        <v>65</v>
      </c>
    </row>
    <row r="148" spans="11:11" x14ac:dyDescent="0.35">
      <c r="K148" t="s">
        <v>8</v>
      </c>
    </row>
    <row r="149" spans="11:11" x14ac:dyDescent="0.35">
      <c r="K149" t="s">
        <v>130</v>
      </c>
    </row>
    <row r="150" spans="11:11" x14ac:dyDescent="0.35">
      <c r="K150" t="s">
        <v>8</v>
      </c>
    </row>
    <row r="151" spans="11:11" x14ac:dyDescent="0.35">
      <c r="K151" t="s">
        <v>67</v>
      </c>
    </row>
    <row r="152" spans="11:11" x14ac:dyDescent="0.35">
      <c r="K152" t="s">
        <v>86</v>
      </c>
    </row>
    <row r="153" spans="11:11" x14ac:dyDescent="0.35">
      <c r="K153" t="s">
        <v>131</v>
      </c>
    </row>
    <row r="154" spans="11:11" x14ac:dyDescent="0.35">
      <c r="K154" t="s">
        <v>8</v>
      </c>
    </row>
    <row r="155" spans="11:11" x14ac:dyDescent="0.35">
      <c r="K155" t="s">
        <v>132</v>
      </c>
    </row>
    <row r="156" spans="11:11" x14ac:dyDescent="0.35">
      <c r="K156" t="s">
        <v>133</v>
      </c>
    </row>
    <row r="157" spans="11:11" x14ac:dyDescent="0.35">
      <c r="K157" t="s">
        <v>8</v>
      </c>
    </row>
    <row r="158" spans="11:11" x14ac:dyDescent="0.35">
      <c r="K158" t="s">
        <v>23</v>
      </c>
    </row>
    <row r="159" spans="11:11" x14ac:dyDescent="0.35">
      <c r="K159" t="s">
        <v>88</v>
      </c>
    </row>
    <row r="160" spans="11:11" x14ac:dyDescent="0.35">
      <c r="K160" t="s">
        <v>89</v>
      </c>
    </row>
    <row r="161" spans="11:11" x14ac:dyDescent="0.35">
      <c r="K161" t="s">
        <v>90</v>
      </c>
    </row>
    <row r="162" spans="11:11" x14ac:dyDescent="0.35">
      <c r="K162" t="s">
        <v>134</v>
      </c>
    </row>
    <row r="163" spans="11:11" x14ac:dyDescent="0.35">
      <c r="K163" t="s">
        <v>135</v>
      </c>
    </row>
    <row r="164" spans="11:11" x14ac:dyDescent="0.35">
      <c r="K164" t="s">
        <v>136</v>
      </c>
    </row>
    <row r="165" spans="11:11" x14ac:dyDescent="0.35">
      <c r="K165" t="s">
        <v>94</v>
      </c>
    </row>
    <row r="166" spans="11:11" x14ac:dyDescent="0.35">
      <c r="K166" t="s">
        <v>137</v>
      </c>
    </row>
    <row r="167" spans="11:11" x14ac:dyDescent="0.35">
      <c r="K167" t="s">
        <v>138</v>
      </c>
    </row>
    <row r="168" spans="11:11" x14ac:dyDescent="0.35">
      <c r="K168" t="s">
        <v>139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6B0307-E28D-4944-BEE3-DA2C0BB07D72}">
  <dimension ref="A1:V56"/>
  <sheetViews>
    <sheetView topLeftCell="A28" workbookViewId="0">
      <selection activeCell="F51" sqref="F51"/>
    </sheetView>
  </sheetViews>
  <sheetFormatPr defaultRowHeight="14.5" x14ac:dyDescent="0.35"/>
  <sheetData>
    <row r="1" spans="1:22" ht="58" x14ac:dyDescent="0.35">
      <c r="A1" t="s">
        <v>1</v>
      </c>
      <c r="B1" s="2" t="s">
        <v>95</v>
      </c>
      <c r="C1" t="s">
        <v>96</v>
      </c>
      <c r="D1" t="s">
        <v>97</v>
      </c>
      <c r="J1" t="s">
        <v>113</v>
      </c>
      <c r="K1" t="s">
        <v>115</v>
      </c>
      <c r="L1" t="s">
        <v>117</v>
      </c>
      <c r="M1" t="s">
        <v>119</v>
      </c>
      <c r="N1" t="s">
        <v>121</v>
      </c>
      <c r="R1" t="s">
        <v>113</v>
      </c>
      <c r="S1" t="s">
        <v>115</v>
      </c>
      <c r="T1" t="s">
        <v>117</v>
      </c>
      <c r="U1" t="s">
        <v>119</v>
      </c>
      <c r="V1" t="s">
        <v>121</v>
      </c>
    </row>
    <row r="2" spans="1:22" x14ac:dyDescent="0.35">
      <c r="A2">
        <v>1968</v>
      </c>
      <c r="B2" s="3">
        <f>'1968-1978'!D2</f>
        <v>16848</v>
      </c>
      <c r="C2">
        <f>'1968-1978'!F2</f>
        <v>17.3</v>
      </c>
      <c r="D2">
        <f>'1968-1978'!G2</f>
        <v>29.6</v>
      </c>
      <c r="I2">
        <f>A2</f>
        <v>1968</v>
      </c>
      <c r="J2">
        <f>_xlfn.XLOOKUP($I2&amp;J$1,'1968-1978'!$S$2:$S$135,'1968-1978'!$R$2:$R$135,,0)</f>
        <v>2.9</v>
      </c>
      <c r="K2">
        <f>_xlfn.XLOOKUP($I2&amp;K$1,'1968-1978'!$S$2:$S$135,'1968-1978'!$R$2:$R$135,,0)</f>
        <v>22.3</v>
      </c>
      <c r="L2">
        <f>_xlfn.XLOOKUP($I2&amp;L$1,'1968-1978'!$S$2:$S$135,'1968-1978'!$R$2:$R$135,,0)</f>
        <v>104</v>
      </c>
      <c r="M2">
        <f>_xlfn.XLOOKUP($I2&amp;M$1,'1968-1978'!$S$2:$S$135,'1968-1978'!$R$2:$R$135,,0)</f>
        <v>281.2</v>
      </c>
      <c r="N2">
        <f>_xlfn.XLOOKUP($I2&amp;N$1,'1968-1978'!$S$2:$S$135,'1968-1978'!$R$2:$R$135,,0)</f>
        <v>503</v>
      </c>
      <c r="Q2" t="s">
        <v>178</v>
      </c>
      <c r="R2">
        <f>MAX(J2:J53)</f>
        <v>2.9</v>
      </c>
      <c r="S2">
        <f t="shared" ref="S2:V2" si="0">MAX(K2:K53)</f>
        <v>27.4</v>
      </c>
      <c r="T2">
        <f t="shared" si="0"/>
        <v>122.7</v>
      </c>
      <c r="U2">
        <f t="shared" si="0"/>
        <v>361.8</v>
      </c>
      <c r="V2">
        <f t="shared" si="0"/>
        <v>832.6</v>
      </c>
    </row>
    <row r="3" spans="1:22" x14ac:dyDescent="0.35">
      <c r="A3">
        <f>A2+1</f>
        <v>1969</v>
      </c>
      <c r="B3" s="3">
        <f>'1968-1978'!D3</f>
        <v>16836</v>
      </c>
      <c r="C3">
        <f>'1968-1978'!F3</f>
        <v>17.2</v>
      </c>
      <c r="D3">
        <f>'1968-1978'!G3</f>
        <v>29.3</v>
      </c>
      <c r="I3">
        <f t="shared" ref="I3:I53" si="1">A3</f>
        <v>1969</v>
      </c>
      <c r="J3">
        <f>_xlfn.XLOOKUP($I3&amp;J$1,'1968-1978'!$S$2:$S$135,'1968-1978'!$R$2:$R$135,,0)</f>
        <v>2.5</v>
      </c>
      <c r="K3">
        <f>_xlfn.XLOOKUP($I3&amp;K$1,'1968-1978'!$S$2:$S$135,'1968-1978'!$R$2:$R$135,,0)</f>
        <v>21.9</v>
      </c>
      <c r="L3">
        <f>_xlfn.XLOOKUP($I3&amp;L$1,'1968-1978'!$S$2:$S$135,'1968-1978'!$R$2:$R$135,,0)</f>
        <v>100.6</v>
      </c>
      <c r="M3">
        <f>_xlfn.XLOOKUP($I3&amp;M$1,'1968-1978'!$S$2:$S$135,'1968-1978'!$R$2:$R$135,,0)</f>
        <v>284.8</v>
      </c>
      <c r="N3">
        <f>_xlfn.XLOOKUP($I3&amp;N$1,'1968-1978'!$S$2:$S$135,'1968-1978'!$R$2:$R$135,,0)</f>
        <v>486.7</v>
      </c>
      <c r="Q3" t="s">
        <v>179</v>
      </c>
      <c r="R3">
        <f>_xlfn.XLOOKUP(R2,J2:J53,$I$2:$I$53,,0)</f>
        <v>1968</v>
      </c>
      <c r="S3">
        <f t="shared" ref="S3:V3" si="2">_xlfn.XLOOKUP(S2,K2:K53,$I$2:$I$53,,0)</f>
        <v>1990</v>
      </c>
      <c r="T3">
        <f t="shared" si="2"/>
        <v>1990</v>
      </c>
      <c r="U3">
        <f t="shared" si="2"/>
        <v>1991</v>
      </c>
      <c r="V3">
        <f t="shared" si="2"/>
        <v>1993</v>
      </c>
    </row>
    <row r="4" spans="1:22" x14ac:dyDescent="0.35">
      <c r="A4">
        <f t="shared" ref="A4:A53" si="3">A3+1</f>
        <v>1970</v>
      </c>
      <c r="B4" s="3">
        <f>'1968-1978'!D4</f>
        <v>17252</v>
      </c>
      <c r="C4">
        <f>'1968-1978'!F4</f>
        <v>17.399999999999999</v>
      </c>
      <c r="D4">
        <f>'1968-1978'!G4</f>
        <v>28.8</v>
      </c>
      <c r="I4">
        <f t="shared" si="1"/>
        <v>1970</v>
      </c>
      <c r="J4">
        <f>_xlfn.XLOOKUP($I4&amp;J$1,'1968-1978'!$S$2:$S$135,'1968-1978'!$R$2:$R$135,,0)</f>
        <v>2.5</v>
      </c>
      <c r="K4">
        <f>_xlfn.XLOOKUP($I4&amp;K$1,'1968-1978'!$S$2:$S$135,'1968-1978'!$R$2:$R$135,,0)</f>
        <v>21.7</v>
      </c>
      <c r="L4">
        <f>_xlfn.XLOOKUP($I4&amp;L$1,'1968-1978'!$S$2:$S$135,'1968-1978'!$R$2:$R$135,,0)</f>
        <v>101.5</v>
      </c>
      <c r="M4">
        <f>_xlfn.XLOOKUP($I4&amp;M$1,'1968-1978'!$S$2:$S$135,'1968-1978'!$R$2:$R$135,,0)</f>
        <v>295.10000000000002</v>
      </c>
      <c r="N4">
        <f>_xlfn.XLOOKUP($I4&amp;N$1,'1968-1978'!$S$2:$S$135,'1968-1978'!$R$2:$R$135,,0)</f>
        <v>427.7</v>
      </c>
    </row>
    <row r="5" spans="1:22" x14ac:dyDescent="0.35">
      <c r="A5">
        <f t="shared" si="3"/>
        <v>1971</v>
      </c>
      <c r="B5" s="3">
        <f>'1968-1978'!D5</f>
        <v>17772</v>
      </c>
      <c r="C5">
        <f>'1968-1978'!F5</f>
        <v>17.600000000000001</v>
      </c>
      <c r="D5">
        <f>'1968-1978'!G5</f>
        <v>29.7</v>
      </c>
      <c r="I5">
        <f t="shared" si="1"/>
        <v>1971</v>
      </c>
      <c r="J5">
        <f>_xlfn.XLOOKUP($I5&amp;J$1,'1968-1978'!$S$2:$S$135,'1968-1978'!$R$2:$R$135,,0)</f>
        <v>2.6</v>
      </c>
      <c r="K5">
        <f>_xlfn.XLOOKUP($I5&amp;K$1,'1968-1978'!$S$2:$S$135,'1968-1978'!$R$2:$R$135,,0)</f>
        <v>22.7</v>
      </c>
      <c r="L5">
        <f>_xlfn.XLOOKUP($I5&amp;L$1,'1968-1978'!$S$2:$S$135,'1968-1978'!$R$2:$R$135,,0)</f>
        <v>101</v>
      </c>
      <c r="M5">
        <f>_xlfn.XLOOKUP($I5&amp;M$1,'1968-1978'!$S$2:$S$135,'1968-1978'!$R$2:$R$135,,0)</f>
        <v>290.89999999999998</v>
      </c>
      <c r="N5">
        <f>_xlfn.XLOOKUP($I5&amp;N$1,'1968-1978'!$S$2:$S$135,'1968-1978'!$R$2:$R$135,,0)</f>
        <v>490</v>
      </c>
    </row>
    <row r="6" spans="1:22" x14ac:dyDescent="0.35">
      <c r="A6">
        <f t="shared" si="3"/>
        <v>1972</v>
      </c>
      <c r="B6" s="3">
        <f>'1968-1978'!D6</f>
        <v>18228</v>
      </c>
      <c r="C6">
        <f>'1968-1978'!F6</f>
        <v>17.899999999999999</v>
      </c>
      <c r="D6">
        <f>'1968-1978'!G6</f>
        <v>29.9</v>
      </c>
      <c r="I6">
        <f t="shared" si="1"/>
        <v>1972</v>
      </c>
      <c r="J6">
        <f>_xlfn.XLOOKUP($I6&amp;J$1,'1968-1978'!$S$2:$S$135,'1968-1978'!$R$2:$R$135,,0)</f>
        <v>2.5</v>
      </c>
      <c r="K6">
        <f>_xlfn.XLOOKUP($I6&amp;K$1,'1968-1978'!$S$2:$S$135,'1968-1978'!$R$2:$R$135,,0)</f>
        <v>22.5</v>
      </c>
      <c r="L6">
        <f>_xlfn.XLOOKUP($I6&amp;L$1,'1968-1978'!$S$2:$S$135,'1968-1978'!$R$2:$R$135,,0)</f>
        <v>104.1</v>
      </c>
      <c r="M6">
        <f>_xlfn.XLOOKUP($I6&amp;M$1,'1968-1978'!$S$2:$S$135,'1968-1978'!$R$2:$R$135,,0)</f>
        <v>293.3</v>
      </c>
      <c r="N6">
        <f>_xlfn.XLOOKUP($I6&amp;N$1,'1968-1978'!$S$2:$S$135,'1968-1978'!$R$2:$R$135,,0)</f>
        <v>487</v>
      </c>
    </row>
    <row r="7" spans="1:22" x14ac:dyDescent="0.35">
      <c r="A7">
        <f t="shared" si="3"/>
        <v>1973</v>
      </c>
      <c r="B7" s="3">
        <f>'1968-1978'!D7</f>
        <v>18830</v>
      </c>
      <c r="C7">
        <f>'1968-1978'!F7</f>
        <v>18.3</v>
      </c>
      <c r="D7">
        <f>'1968-1978'!G7</f>
        <v>30.6</v>
      </c>
      <c r="I7">
        <f t="shared" si="1"/>
        <v>1973</v>
      </c>
      <c r="J7">
        <f>_xlfn.XLOOKUP($I7&amp;J$1,'1968-1978'!$S$2:$S$135,'1968-1978'!$R$2:$R$135,,0)</f>
        <v>2.7</v>
      </c>
      <c r="K7">
        <f>_xlfn.XLOOKUP($I7&amp;K$1,'1968-1978'!$S$2:$S$135,'1968-1978'!$R$2:$R$135,,0)</f>
        <v>23.2</v>
      </c>
      <c r="L7">
        <f>_xlfn.XLOOKUP($I7&amp;L$1,'1968-1978'!$S$2:$S$135,'1968-1978'!$R$2:$R$135,,0)</f>
        <v>103.3</v>
      </c>
      <c r="M7">
        <f>_xlfn.XLOOKUP($I7&amp;M$1,'1968-1978'!$S$2:$S$135,'1968-1978'!$R$2:$R$135,,0)</f>
        <v>298.60000000000002</v>
      </c>
      <c r="N7">
        <f>_xlfn.XLOOKUP($I7&amp;N$1,'1968-1978'!$S$2:$S$135,'1968-1978'!$R$2:$R$135,,0)</f>
        <v>513.79999999999995</v>
      </c>
    </row>
    <row r="8" spans="1:22" x14ac:dyDescent="0.35">
      <c r="A8">
        <f t="shared" si="3"/>
        <v>1974</v>
      </c>
      <c r="B8" s="3">
        <f>'1968-1978'!D8</f>
        <v>19184</v>
      </c>
      <c r="C8">
        <f>'1968-1978'!F8</f>
        <v>18.5</v>
      </c>
      <c r="D8">
        <f>'1968-1978'!G8</f>
        <v>30.4</v>
      </c>
      <c r="I8">
        <f t="shared" si="1"/>
        <v>1974</v>
      </c>
      <c r="J8">
        <f>_xlfn.XLOOKUP($I8&amp;J$1,'1968-1978'!$S$2:$S$135,'1968-1978'!$R$2:$R$135,,0)</f>
        <v>2.7</v>
      </c>
      <c r="K8">
        <f>_xlfn.XLOOKUP($I8&amp;K$1,'1968-1978'!$S$2:$S$135,'1968-1978'!$R$2:$R$135,,0)</f>
        <v>23</v>
      </c>
      <c r="L8">
        <f>_xlfn.XLOOKUP($I8&amp;L$1,'1968-1978'!$S$2:$S$135,'1968-1978'!$R$2:$R$135,,0)</f>
        <v>105.2</v>
      </c>
      <c r="M8">
        <f>_xlfn.XLOOKUP($I8&amp;M$1,'1968-1978'!$S$2:$S$135,'1968-1978'!$R$2:$R$135,,0)</f>
        <v>297.60000000000002</v>
      </c>
      <c r="N8">
        <f>_xlfn.XLOOKUP($I8&amp;N$1,'1968-1978'!$S$2:$S$135,'1968-1978'!$R$2:$R$135,,0)</f>
        <v>497.7</v>
      </c>
    </row>
    <row r="9" spans="1:22" x14ac:dyDescent="0.35">
      <c r="A9">
        <f t="shared" si="3"/>
        <v>1975</v>
      </c>
      <c r="B9" s="3">
        <f>'1968-1978'!D9</f>
        <v>19427</v>
      </c>
      <c r="C9">
        <f>'1968-1978'!F9</f>
        <v>18.5</v>
      </c>
      <c r="D9">
        <f>'1968-1978'!G9</f>
        <v>30.3</v>
      </c>
      <c r="I9">
        <f t="shared" si="1"/>
        <v>1975</v>
      </c>
      <c r="J9">
        <f>_xlfn.XLOOKUP($I9&amp;J$1,'1968-1978'!$S$2:$S$135,'1968-1978'!$R$2:$R$135,,0)</f>
        <v>2.2999999999999998</v>
      </c>
      <c r="K9">
        <f>_xlfn.XLOOKUP($I9&amp;K$1,'1968-1978'!$S$2:$S$135,'1968-1978'!$R$2:$R$135,,0)</f>
        <v>21.9</v>
      </c>
      <c r="L9">
        <f>_xlfn.XLOOKUP($I9&amp;L$1,'1968-1978'!$S$2:$S$135,'1968-1978'!$R$2:$R$135,,0)</f>
        <v>103.3</v>
      </c>
      <c r="M9">
        <f>_xlfn.XLOOKUP($I9&amp;M$1,'1968-1978'!$S$2:$S$135,'1968-1978'!$R$2:$R$135,,0)</f>
        <v>297.5</v>
      </c>
      <c r="N9">
        <f>_xlfn.XLOOKUP($I9&amp;N$1,'1968-1978'!$S$2:$S$135,'1968-1978'!$R$2:$R$135,,0)</f>
        <v>505.1</v>
      </c>
    </row>
    <row r="10" spans="1:22" x14ac:dyDescent="0.35">
      <c r="A10">
        <f t="shared" si="3"/>
        <v>1976</v>
      </c>
      <c r="B10" s="3">
        <f>'1968-1978'!D10</f>
        <v>20352</v>
      </c>
      <c r="C10">
        <f>'1968-1978'!F10</f>
        <v>19.2</v>
      </c>
      <c r="D10">
        <f>'1968-1978'!G10</f>
        <v>31.1</v>
      </c>
      <c r="I10">
        <f t="shared" si="1"/>
        <v>1976</v>
      </c>
      <c r="J10">
        <f>_xlfn.XLOOKUP($I10&amp;J$1,'1968-1978'!$S$2:$S$135,'1968-1978'!$R$2:$R$135,,0)</f>
        <v>2.7</v>
      </c>
      <c r="K10">
        <f>_xlfn.XLOOKUP($I10&amp;K$1,'1968-1978'!$S$2:$S$135,'1968-1978'!$R$2:$R$135,,0)</f>
        <v>22.8</v>
      </c>
      <c r="L10">
        <f>_xlfn.XLOOKUP($I10&amp;L$1,'1968-1978'!$S$2:$S$135,'1968-1978'!$R$2:$R$135,,0)</f>
        <v>104.5</v>
      </c>
      <c r="M10">
        <f>_xlfn.XLOOKUP($I10&amp;M$1,'1968-1978'!$S$2:$S$135,'1968-1978'!$R$2:$R$135,,0)</f>
        <v>303.89999999999998</v>
      </c>
      <c r="N10">
        <f>_xlfn.XLOOKUP($I10&amp;N$1,'1968-1978'!$S$2:$S$135,'1968-1978'!$R$2:$R$135,,0)</f>
        <v>527.9</v>
      </c>
    </row>
    <row r="11" spans="1:22" x14ac:dyDescent="0.35">
      <c r="A11">
        <f t="shared" si="3"/>
        <v>1977</v>
      </c>
      <c r="B11" s="3">
        <f>'1968-1978'!D11</f>
        <v>20790</v>
      </c>
      <c r="C11">
        <f>'1968-1978'!F11</f>
        <v>19.399999999999999</v>
      </c>
      <c r="D11">
        <f>'1968-1978'!G11</f>
        <v>31.3</v>
      </c>
      <c r="I11">
        <f t="shared" si="1"/>
        <v>1977</v>
      </c>
      <c r="J11">
        <f>_xlfn.XLOOKUP($I11&amp;J$1,'1968-1978'!$S$2:$S$135,'1968-1978'!$R$2:$R$135,,0)</f>
        <v>2.4</v>
      </c>
      <c r="K11">
        <f>_xlfn.XLOOKUP($I11&amp;K$1,'1968-1978'!$S$2:$S$135,'1968-1978'!$R$2:$R$135,,0)</f>
        <v>23.3</v>
      </c>
      <c r="L11">
        <f>_xlfn.XLOOKUP($I11&amp;L$1,'1968-1978'!$S$2:$S$135,'1968-1978'!$R$2:$R$135,,0)</f>
        <v>103.6</v>
      </c>
      <c r="M11">
        <f>_xlfn.XLOOKUP($I11&amp;M$1,'1968-1978'!$S$2:$S$135,'1968-1978'!$R$2:$R$135,,0)</f>
        <v>302.5</v>
      </c>
      <c r="N11">
        <f>_xlfn.XLOOKUP($I11&amp;N$1,'1968-1978'!$S$2:$S$135,'1968-1978'!$R$2:$R$135,,0)</f>
        <v>545.6</v>
      </c>
      <c r="Q11" t="s">
        <v>180</v>
      </c>
    </row>
    <row r="12" spans="1:22" x14ac:dyDescent="0.35">
      <c r="A12">
        <f t="shared" si="3"/>
        <v>1978</v>
      </c>
      <c r="B12" s="3">
        <f>'1968-1978'!D12</f>
        <v>21674</v>
      </c>
      <c r="C12">
        <f>'1968-1978'!F12</f>
        <v>20.100000000000001</v>
      </c>
      <c r="D12">
        <f>'1968-1978'!G12</f>
        <v>32.1</v>
      </c>
      <c r="I12">
        <f t="shared" si="1"/>
        <v>1978</v>
      </c>
      <c r="J12">
        <f>_xlfn.XLOOKUP($I12&amp;J$1,'1968-1978'!$S$2:$S$135,'1968-1978'!$R$2:$R$135,,0)</f>
        <v>2.7</v>
      </c>
      <c r="K12">
        <f>_xlfn.XLOOKUP($I12&amp;K$1,'1968-1978'!$S$2:$S$135,'1968-1978'!$R$2:$R$135,,0)</f>
        <v>22.2</v>
      </c>
      <c r="L12">
        <f>_xlfn.XLOOKUP($I12&amp;L$1,'1968-1978'!$S$2:$S$135,'1968-1978'!$R$2:$R$135,,0)</f>
        <v>105.4</v>
      </c>
      <c r="M12">
        <f>_xlfn.XLOOKUP($I12&amp;M$1,'1968-1978'!$S$2:$S$135,'1968-1978'!$R$2:$R$135,,0)</f>
        <v>309.5</v>
      </c>
      <c r="N12">
        <f>_xlfn.XLOOKUP($I12&amp;N$1,'1968-1978'!$S$2:$S$135,'1968-1978'!$R$2:$R$135,,0)</f>
        <v>573.29999999999995</v>
      </c>
      <c r="R12" t="s">
        <v>113</v>
      </c>
      <c r="S12" t="s">
        <v>115</v>
      </c>
      <c r="T12" t="s">
        <v>117</v>
      </c>
      <c r="U12" t="s">
        <v>119</v>
      </c>
      <c r="V12" t="s">
        <v>121</v>
      </c>
    </row>
    <row r="13" spans="1:22" x14ac:dyDescent="0.35">
      <c r="A13">
        <f t="shared" si="3"/>
        <v>1979</v>
      </c>
      <c r="B13" s="3">
        <f>'1979-1998'!D2</f>
        <v>22240</v>
      </c>
      <c r="C13">
        <f>'1979-1998'!F2</f>
        <v>20.399999999999999</v>
      </c>
      <c r="D13">
        <f>'1979-1998'!G2</f>
        <v>32.200000000000003</v>
      </c>
      <c r="I13">
        <f t="shared" si="1"/>
        <v>1979</v>
      </c>
      <c r="J13">
        <f>_xlfn.XLOOKUP($I13&amp;J$1,'1979-1998'!$T$2:$T$206,'1979-1998'!$S$2:$S$206,,0)</f>
        <v>2.6</v>
      </c>
      <c r="K13">
        <f>_xlfn.XLOOKUP($I13&amp;K$1,'1979-1998'!$T$2:$T$206,'1979-1998'!$S$2:$S$206,,0)</f>
        <v>22</v>
      </c>
      <c r="L13">
        <f>_xlfn.XLOOKUP($I13&amp;L$1,'1979-1998'!$T$2:$T$206,'1979-1998'!$S$2:$S$206,,0)</f>
        <v>105.7</v>
      </c>
      <c r="M13">
        <f>_xlfn.XLOOKUP($I13&amp;M$1,'1979-1998'!$T$2:$T$206,'1979-1998'!$S$2:$S$206,,0)</f>
        <v>311</v>
      </c>
      <c r="N13">
        <f>_xlfn.XLOOKUP($I13&amp;N$1,'1979-1998'!$T$2:$T$206,'1979-1998'!$S$2:$S$206,,0)</f>
        <v>576.9</v>
      </c>
      <c r="Q13">
        <v>1969</v>
      </c>
      <c r="R13">
        <f>_xlfn.XLOOKUP($Q13,$I$2:$I$53,J$2:J$53,,0)</f>
        <v>2.5</v>
      </c>
      <c r="S13">
        <f t="shared" ref="S13:S18" si="4">_xlfn.XLOOKUP($Q13,$I$2:$I$53,K$2:K$53,,0)</f>
        <v>21.9</v>
      </c>
      <c r="T13">
        <f t="shared" ref="T13:T18" si="5">_xlfn.XLOOKUP($Q13,$I$2:$I$53,L$2:L$53,,0)</f>
        <v>100.6</v>
      </c>
      <c r="U13">
        <f t="shared" ref="U13:U18" si="6">_xlfn.XLOOKUP($Q13,$I$2:$I$53,M$2:M$53,,0)</f>
        <v>284.8</v>
      </c>
      <c r="V13">
        <f t="shared" ref="V13:V18" si="7">_xlfn.XLOOKUP($Q13,$I$2:$I$53,N$2:N$53,,0)</f>
        <v>486.7</v>
      </c>
    </row>
    <row r="14" spans="1:22" x14ac:dyDescent="0.35">
      <c r="A14">
        <f t="shared" si="3"/>
        <v>1980</v>
      </c>
      <c r="B14" s="3">
        <f>'1979-1998'!D3</f>
        <v>22881</v>
      </c>
      <c r="C14">
        <f>'1979-1998'!F3</f>
        <v>20.8</v>
      </c>
      <c r="D14">
        <f>'1979-1998'!G3</f>
        <v>32.799999999999997</v>
      </c>
      <c r="I14">
        <f t="shared" si="1"/>
        <v>1980</v>
      </c>
      <c r="J14">
        <f>_xlfn.XLOOKUP($I14&amp;J$1,'1979-1998'!$T$2:$T$206,'1979-1998'!$S$2:$S$206,,0)</f>
        <v>2.8</v>
      </c>
      <c r="K14">
        <f>_xlfn.XLOOKUP($I14&amp;K$1,'1979-1998'!$T$2:$T$206,'1979-1998'!$S$2:$S$206,,0)</f>
        <v>22.7</v>
      </c>
      <c r="L14">
        <f>_xlfn.XLOOKUP($I14&amp;L$1,'1979-1998'!$T$2:$T$206,'1979-1998'!$S$2:$S$206,,0)</f>
        <v>106</v>
      </c>
      <c r="M14">
        <f>_xlfn.XLOOKUP($I14&amp;M$1,'1979-1998'!$T$2:$T$206,'1979-1998'!$S$2:$S$206,,0)</f>
        <v>312</v>
      </c>
      <c r="N14">
        <f>_xlfn.XLOOKUP($I14&amp;N$1,'1979-1998'!$T$2:$T$206,'1979-1998'!$S$2:$S$206,,0)</f>
        <v>606.70000000000005</v>
      </c>
      <c r="Q14">
        <v>1979</v>
      </c>
      <c r="R14">
        <f t="shared" ref="R14:R18" si="8">_xlfn.XLOOKUP($Q14,$I$2:$I$53,J$2:J$53,,0)</f>
        <v>2.6</v>
      </c>
      <c r="S14">
        <f t="shared" si="4"/>
        <v>22</v>
      </c>
      <c r="T14">
        <f t="shared" si="5"/>
        <v>105.7</v>
      </c>
      <c r="U14">
        <f t="shared" si="6"/>
        <v>311</v>
      </c>
      <c r="V14">
        <f t="shared" si="7"/>
        <v>576.9</v>
      </c>
    </row>
    <row r="15" spans="1:22" x14ac:dyDescent="0.35">
      <c r="A15">
        <f t="shared" si="3"/>
        <v>1981</v>
      </c>
      <c r="B15" s="3">
        <f>'1979-1998'!D4</f>
        <v>23370</v>
      </c>
      <c r="C15">
        <f>'1979-1998'!F4</f>
        <v>21</v>
      </c>
      <c r="D15">
        <f>'1979-1998'!G4</f>
        <v>32.700000000000003</v>
      </c>
      <c r="I15">
        <f t="shared" si="1"/>
        <v>1981</v>
      </c>
      <c r="J15">
        <f>_xlfn.XLOOKUP($I15&amp;J$1,'1979-1998'!$T$2:$T$206,'1979-1998'!$S$2:$S$206,,0)</f>
        <v>2.9</v>
      </c>
      <c r="K15">
        <f>_xlfn.XLOOKUP($I15&amp;K$1,'1979-1998'!$T$2:$T$206,'1979-1998'!$S$2:$S$206,,0)</f>
        <v>22.7</v>
      </c>
      <c r="L15">
        <f>_xlfn.XLOOKUP($I15&amp;L$1,'1979-1998'!$T$2:$T$206,'1979-1998'!$S$2:$S$206,,0)</f>
        <v>106.3</v>
      </c>
      <c r="M15">
        <f>_xlfn.XLOOKUP($I15&amp;M$1,'1979-1998'!$T$2:$T$206,'1979-1998'!$S$2:$S$206,,0)</f>
        <v>307.89999999999998</v>
      </c>
      <c r="N15">
        <f>_xlfn.XLOOKUP($I15&amp;N$1,'1979-1998'!$T$2:$T$206,'1979-1998'!$S$2:$S$206,,0)</f>
        <v>609</v>
      </c>
      <c r="Q15">
        <v>1989</v>
      </c>
      <c r="R15">
        <f t="shared" si="8"/>
        <v>2.5</v>
      </c>
      <c r="S15">
        <f t="shared" si="4"/>
        <v>26.8</v>
      </c>
      <c r="T15">
        <f t="shared" si="5"/>
        <v>116.6</v>
      </c>
      <c r="U15">
        <f t="shared" si="6"/>
        <v>339.7</v>
      </c>
      <c r="V15">
        <f t="shared" si="7"/>
        <v>709.3</v>
      </c>
    </row>
    <row r="16" spans="1:22" x14ac:dyDescent="0.35">
      <c r="A16">
        <f t="shared" si="3"/>
        <v>1982</v>
      </c>
      <c r="B16" s="3">
        <f>'1979-1998'!D5</f>
        <v>24021</v>
      </c>
      <c r="C16">
        <f>'1979-1998'!F5</f>
        <v>21.3</v>
      </c>
      <c r="D16">
        <f>'1979-1998'!G5</f>
        <v>32.9</v>
      </c>
      <c r="I16">
        <f t="shared" si="1"/>
        <v>1982</v>
      </c>
      <c r="J16">
        <f>_xlfn.XLOOKUP($I16&amp;J$1,'1979-1998'!$T$2:$T$206,'1979-1998'!$S$2:$S$206,,0)</f>
        <v>2.6</v>
      </c>
      <c r="K16">
        <f>_xlfn.XLOOKUP($I16&amp;K$1,'1979-1998'!$T$2:$T$206,'1979-1998'!$S$2:$S$206,,0)</f>
        <v>23.2</v>
      </c>
      <c r="L16">
        <f>_xlfn.XLOOKUP($I16&amp;L$1,'1979-1998'!$T$2:$T$206,'1979-1998'!$S$2:$S$206,,0)</f>
        <v>106</v>
      </c>
      <c r="M16">
        <f>_xlfn.XLOOKUP($I16&amp;M$1,'1979-1998'!$T$2:$T$206,'1979-1998'!$S$2:$S$206,,0)</f>
        <v>313.5</v>
      </c>
      <c r="N16">
        <f>_xlfn.XLOOKUP($I16&amp;N$1,'1979-1998'!$T$2:$T$206,'1979-1998'!$S$2:$S$206,,0)</f>
        <v>608.1</v>
      </c>
      <c r="Q16">
        <v>1999</v>
      </c>
      <c r="R16">
        <f t="shared" si="8"/>
        <v>2.1</v>
      </c>
      <c r="S16">
        <f t="shared" si="4"/>
        <v>17.100000000000001</v>
      </c>
      <c r="T16">
        <f t="shared" si="5"/>
        <v>88.2</v>
      </c>
      <c r="U16">
        <f t="shared" si="6"/>
        <v>279.10000000000002</v>
      </c>
      <c r="V16">
        <f t="shared" si="7"/>
        <v>722.4</v>
      </c>
    </row>
    <row r="17" spans="1:22" x14ac:dyDescent="0.35">
      <c r="A17">
        <f t="shared" si="3"/>
        <v>1983</v>
      </c>
      <c r="B17" s="3">
        <f>'1979-1998'!D6</f>
        <v>24959</v>
      </c>
      <c r="C17">
        <f>'1979-1998'!F6</f>
        <v>22</v>
      </c>
      <c r="D17">
        <f>'1979-1998'!G6</f>
        <v>33.4</v>
      </c>
      <c r="I17">
        <f t="shared" si="1"/>
        <v>1983</v>
      </c>
      <c r="J17">
        <f>_xlfn.XLOOKUP($I17&amp;J$1,'1979-1998'!$T$2:$T$206,'1979-1998'!$S$2:$S$206,,0)</f>
        <v>2.8</v>
      </c>
      <c r="K17">
        <f>_xlfn.XLOOKUP($I17&amp;K$1,'1979-1998'!$T$2:$T$206,'1979-1998'!$S$2:$S$206,,0)</f>
        <v>23.8</v>
      </c>
      <c r="L17">
        <f>_xlfn.XLOOKUP($I17&amp;L$1,'1979-1998'!$T$2:$T$206,'1979-1998'!$S$2:$S$206,,0)</f>
        <v>108.9</v>
      </c>
      <c r="M17">
        <f>_xlfn.XLOOKUP($I17&amp;M$1,'1979-1998'!$T$2:$T$206,'1979-1998'!$S$2:$S$206,,0)</f>
        <v>316.3</v>
      </c>
      <c r="N17">
        <f>_xlfn.XLOOKUP($I17&amp;N$1,'1979-1998'!$T$2:$T$206,'1979-1998'!$S$2:$S$206,,0)</f>
        <v>617.9</v>
      </c>
      <c r="Q17">
        <v>2009</v>
      </c>
      <c r="R17">
        <f t="shared" si="8"/>
        <v>2</v>
      </c>
      <c r="S17">
        <f t="shared" si="4"/>
        <v>14</v>
      </c>
      <c r="T17">
        <f t="shared" si="5"/>
        <v>57.2</v>
      </c>
      <c r="U17">
        <f t="shared" si="6"/>
        <v>190</v>
      </c>
      <c r="V17">
        <f t="shared" si="7"/>
        <v>534.79999999999995</v>
      </c>
    </row>
    <row r="18" spans="1:22" x14ac:dyDescent="0.35">
      <c r="A18">
        <f t="shared" si="3"/>
        <v>1984</v>
      </c>
      <c r="B18" s="3">
        <f>'1979-1998'!D7</f>
        <v>25407</v>
      </c>
      <c r="C18">
        <f>'1979-1998'!F7</f>
        <v>22.1</v>
      </c>
      <c r="D18">
        <f>'1979-1998'!G7</f>
        <v>33.6</v>
      </c>
      <c r="I18">
        <f t="shared" si="1"/>
        <v>1984</v>
      </c>
      <c r="J18">
        <f>_xlfn.XLOOKUP($I18&amp;J$1,'1979-1998'!$T$2:$T$206,'1979-1998'!$S$2:$S$206,,0)</f>
        <v>2.5</v>
      </c>
      <c r="K18">
        <f>_xlfn.XLOOKUP($I18&amp;K$1,'1979-1998'!$T$2:$T$206,'1979-1998'!$S$2:$S$206,,0)</f>
        <v>23.9</v>
      </c>
      <c r="L18">
        <f>_xlfn.XLOOKUP($I18&amp;L$1,'1979-1998'!$T$2:$T$206,'1979-1998'!$S$2:$S$206,,0)</f>
        <v>107.5</v>
      </c>
      <c r="M18">
        <f>_xlfn.XLOOKUP($I18&amp;M$1,'1979-1998'!$T$2:$T$206,'1979-1998'!$S$2:$S$206,,0)</f>
        <v>313.3</v>
      </c>
      <c r="N18">
        <f>_xlfn.XLOOKUP($I18&amp;N$1,'1979-1998'!$T$2:$T$206,'1979-1998'!$S$2:$S$206,,0)</f>
        <v>645</v>
      </c>
      <c r="Q18">
        <v>2019</v>
      </c>
      <c r="R18">
        <f t="shared" si="8"/>
        <v>1.9</v>
      </c>
      <c r="S18">
        <f t="shared" si="4"/>
        <v>14.3</v>
      </c>
      <c r="T18">
        <f t="shared" si="5"/>
        <v>51.6</v>
      </c>
      <c r="U18">
        <f t="shared" si="6"/>
        <v>149.9</v>
      </c>
      <c r="V18">
        <f t="shared" si="7"/>
        <v>430.2</v>
      </c>
    </row>
    <row r="19" spans="1:22" x14ac:dyDescent="0.35">
      <c r="A19">
        <f t="shared" si="3"/>
        <v>1985</v>
      </c>
      <c r="B19" s="3">
        <f>'1979-1998'!D8</f>
        <v>25943</v>
      </c>
      <c r="C19">
        <f>'1979-1998'!F8</f>
        <v>22.4</v>
      </c>
      <c r="D19">
        <f>'1979-1998'!G8</f>
        <v>33.4</v>
      </c>
      <c r="I19">
        <f t="shared" si="1"/>
        <v>1985</v>
      </c>
      <c r="J19">
        <f>_xlfn.XLOOKUP($I19&amp;J$1,'1979-1998'!$T$2:$T$206,'1979-1998'!$S$2:$S$206,,0)</f>
        <v>2.7</v>
      </c>
      <c r="K19">
        <f>_xlfn.XLOOKUP($I19&amp;K$1,'1979-1998'!$T$2:$T$206,'1979-1998'!$S$2:$S$206,,0)</f>
        <v>23.8</v>
      </c>
      <c r="L19">
        <f>_xlfn.XLOOKUP($I19&amp;L$1,'1979-1998'!$T$2:$T$206,'1979-1998'!$S$2:$S$206,,0)</f>
        <v>109.2</v>
      </c>
      <c r="M19">
        <f>_xlfn.XLOOKUP($I19&amp;M$1,'1979-1998'!$T$2:$T$206,'1979-1998'!$S$2:$S$206,,0)</f>
        <v>318.7</v>
      </c>
      <c r="N19">
        <f>_xlfn.XLOOKUP($I19&amp;N$1,'1979-1998'!$T$2:$T$206,'1979-1998'!$S$2:$S$206,,0)</f>
        <v>609.29999999999995</v>
      </c>
    </row>
    <row r="20" spans="1:22" x14ac:dyDescent="0.35">
      <c r="A20">
        <f t="shared" si="3"/>
        <v>1986</v>
      </c>
      <c r="B20" s="3">
        <f>'1979-1998'!D9</f>
        <v>27262</v>
      </c>
      <c r="C20">
        <f>'1979-1998'!F9</f>
        <v>23.3</v>
      </c>
      <c r="D20">
        <f>'1979-1998'!G9</f>
        <v>34.4</v>
      </c>
      <c r="I20">
        <f t="shared" si="1"/>
        <v>1986</v>
      </c>
      <c r="J20">
        <f>_xlfn.XLOOKUP($I20&amp;J$1,'1979-1998'!$T$2:$T$206,'1979-1998'!$S$2:$S$206,,0)</f>
        <v>2.5</v>
      </c>
      <c r="K20">
        <f>_xlfn.XLOOKUP($I20&amp;K$1,'1979-1998'!$T$2:$T$206,'1979-1998'!$S$2:$S$206,,0)</f>
        <v>24.9</v>
      </c>
      <c r="L20">
        <f>_xlfn.XLOOKUP($I20&amp;L$1,'1979-1998'!$T$2:$T$206,'1979-1998'!$S$2:$S$206,,0)</f>
        <v>113.7</v>
      </c>
      <c r="M20">
        <f>_xlfn.XLOOKUP($I20&amp;M$1,'1979-1998'!$T$2:$T$206,'1979-1998'!$S$2:$S$206,,0)</f>
        <v>322.60000000000002</v>
      </c>
      <c r="N20">
        <f>_xlfn.XLOOKUP($I20&amp;N$1,'1979-1998'!$T$2:$T$206,'1979-1998'!$S$2:$S$206,,0)</f>
        <v>638.70000000000005</v>
      </c>
    </row>
    <row r="21" spans="1:22" x14ac:dyDescent="0.35">
      <c r="A21">
        <f t="shared" si="3"/>
        <v>1987</v>
      </c>
      <c r="B21" s="3">
        <f>'1979-1998'!D10</f>
        <v>27864</v>
      </c>
      <c r="C21">
        <f>'1979-1998'!F10</f>
        <v>23.6</v>
      </c>
      <c r="D21">
        <f>'1979-1998'!G10</f>
        <v>34.6</v>
      </c>
      <c r="I21">
        <f t="shared" si="1"/>
        <v>1987</v>
      </c>
      <c r="J21">
        <f>_xlfn.XLOOKUP($I21&amp;J$1,'1979-1998'!$T$2:$T$206,'1979-1998'!$S$2:$S$206,,0)</f>
        <v>2.5</v>
      </c>
      <c r="K21">
        <f>_xlfn.XLOOKUP($I21&amp;K$1,'1979-1998'!$T$2:$T$206,'1979-1998'!$S$2:$S$206,,0)</f>
        <v>23.9</v>
      </c>
      <c r="L21">
        <f>_xlfn.XLOOKUP($I21&amp;L$1,'1979-1998'!$T$2:$T$206,'1979-1998'!$S$2:$S$206,,0)</f>
        <v>113.1</v>
      </c>
      <c r="M21">
        <f>_xlfn.XLOOKUP($I21&amp;M$1,'1979-1998'!$T$2:$T$206,'1979-1998'!$S$2:$S$206,,0)</f>
        <v>323.3</v>
      </c>
      <c r="N21">
        <f>_xlfn.XLOOKUP($I21&amp;N$1,'1979-1998'!$T$2:$T$206,'1979-1998'!$S$2:$S$206,,0)</f>
        <v>656.7</v>
      </c>
      <c r="R21" t="s">
        <v>113</v>
      </c>
      <c r="S21" t="s">
        <v>115</v>
      </c>
      <c r="T21" t="s">
        <v>117</v>
      </c>
      <c r="U21" t="s">
        <v>119</v>
      </c>
      <c r="V21" t="s">
        <v>121</v>
      </c>
    </row>
    <row r="22" spans="1:22" x14ac:dyDescent="0.35">
      <c r="A22">
        <f t="shared" si="3"/>
        <v>1988</v>
      </c>
      <c r="B22" s="3">
        <f>'1979-1998'!D11</f>
        <v>28982</v>
      </c>
      <c r="C22">
        <f>'1979-1998'!F11</f>
        <v>24.3</v>
      </c>
      <c r="D22">
        <f>'1979-1998'!G11</f>
        <v>35.4</v>
      </c>
      <c r="I22">
        <f t="shared" si="1"/>
        <v>1988</v>
      </c>
      <c r="J22">
        <f>_xlfn.XLOOKUP($I22&amp;J$1,'1979-1998'!$T$2:$T$206,'1979-1998'!$S$2:$S$206,,0)</f>
        <v>2.7</v>
      </c>
      <c r="K22">
        <f>_xlfn.XLOOKUP($I22&amp;K$1,'1979-1998'!$T$2:$T$206,'1979-1998'!$S$2:$S$206,,0)</f>
        <v>25</v>
      </c>
      <c r="L22">
        <f>_xlfn.XLOOKUP($I22&amp;L$1,'1979-1998'!$T$2:$T$206,'1979-1998'!$S$2:$S$206,,0)</f>
        <v>114.3</v>
      </c>
      <c r="M22">
        <f>_xlfn.XLOOKUP($I22&amp;M$1,'1979-1998'!$T$2:$T$206,'1979-1998'!$S$2:$S$206,,0)</f>
        <v>331.8</v>
      </c>
      <c r="N22">
        <f>_xlfn.XLOOKUP($I22&amp;N$1,'1979-1998'!$T$2:$T$206,'1979-1998'!$S$2:$S$206,,0)</f>
        <v>670.6</v>
      </c>
    </row>
    <row r="23" spans="1:22" x14ac:dyDescent="0.35">
      <c r="A23">
        <f t="shared" si="3"/>
        <v>1989</v>
      </c>
      <c r="B23" s="3">
        <f>'1979-1998'!D12</f>
        <v>30520</v>
      </c>
      <c r="C23">
        <f>'1979-1998'!F12</f>
        <v>25.4</v>
      </c>
      <c r="D23">
        <f>'1979-1998'!G12</f>
        <v>36.6</v>
      </c>
      <c r="I23">
        <f t="shared" si="1"/>
        <v>1989</v>
      </c>
      <c r="J23">
        <f>_xlfn.XLOOKUP($I23&amp;J$1,'1979-1998'!$T$2:$T$206,'1979-1998'!$S$2:$S$206,,0)</f>
        <v>2.5</v>
      </c>
      <c r="K23">
        <f>_xlfn.XLOOKUP($I23&amp;K$1,'1979-1998'!$T$2:$T$206,'1979-1998'!$S$2:$S$206,,0)</f>
        <v>26.8</v>
      </c>
      <c r="L23">
        <f>_xlfn.XLOOKUP($I23&amp;L$1,'1979-1998'!$T$2:$T$206,'1979-1998'!$S$2:$S$206,,0)</f>
        <v>116.6</v>
      </c>
      <c r="M23">
        <f>_xlfn.XLOOKUP($I23&amp;M$1,'1979-1998'!$T$2:$T$206,'1979-1998'!$S$2:$S$206,,0)</f>
        <v>339.7</v>
      </c>
      <c r="N23">
        <f>_xlfn.XLOOKUP($I23&amp;N$1,'1979-1998'!$T$2:$T$206,'1979-1998'!$S$2:$S$206,,0)</f>
        <v>709.3</v>
      </c>
      <c r="Q23">
        <v>1979</v>
      </c>
      <c r="R23" s="7">
        <f>R14/R13-1</f>
        <v>4.0000000000000036E-2</v>
      </c>
      <c r="S23" s="7">
        <f t="shared" ref="S23:V23" si="9">S14/S13-1</f>
        <v>4.5662100456622667E-3</v>
      </c>
      <c r="T23" s="7">
        <f t="shared" si="9"/>
        <v>5.0695825049701826E-2</v>
      </c>
      <c r="U23" s="7">
        <f t="shared" si="9"/>
        <v>9.1994382022471788E-2</v>
      </c>
      <c r="V23" s="7">
        <f t="shared" si="9"/>
        <v>0.18532977193342925</v>
      </c>
    </row>
    <row r="24" spans="1:22" x14ac:dyDescent="0.35">
      <c r="A24">
        <f t="shared" si="3"/>
        <v>1990</v>
      </c>
      <c r="B24" s="3">
        <f>'1979-1998'!D13</f>
        <v>32378</v>
      </c>
      <c r="C24">
        <f>'1979-1998'!F13</f>
        <v>26.7</v>
      </c>
      <c r="D24">
        <f>'1979-1998'!G13</f>
        <v>38.4</v>
      </c>
      <c r="I24">
        <f t="shared" si="1"/>
        <v>1990</v>
      </c>
      <c r="J24">
        <f>_xlfn.XLOOKUP($I24&amp;J$1,'1979-1998'!$T$2:$T$206,'1979-1998'!$S$2:$S$206,,0)</f>
        <v>2.5</v>
      </c>
      <c r="K24">
        <f>_xlfn.XLOOKUP($I24&amp;K$1,'1979-1998'!$T$2:$T$206,'1979-1998'!$S$2:$S$206,,0)</f>
        <v>27.4</v>
      </c>
      <c r="L24">
        <f>_xlfn.XLOOKUP($I24&amp;L$1,'1979-1998'!$T$2:$T$206,'1979-1998'!$S$2:$S$206,,0)</f>
        <v>122.7</v>
      </c>
      <c r="M24">
        <f>_xlfn.XLOOKUP($I24&amp;M$1,'1979-1998'!$T$2:$T$206,'1979-1998'!$S$2:$S$206,,0)</f>
        <v>356.4</v>
      </c>
      <c r="N24">
        <f>_xlfn.XLOOKUP($I24&amp;N$1,'1979-1998'!$T$2:$T$206,'1979-1998'!$S$2:$S$206,,0)</f>
        <v>746.1</v>
      </c>
      <c r="Q24">
        <v>1989</v>
      </c>
      <c r="R24" s="7">
        <f t="shared" ref="R24:V24" si="10">R15/R14-1</f>
        <v>-3.8461538461538547E-2</v>
      </c>
      <c r="S24" s="7">
        <f t="shared" si="10"/>
        <v>0.21818181818181825</v>
      </c>
      <c r="T24" s="7">
        <f t="shared" si="10"/>
        <v>0.10312204351939447</v>
      </c>
      <c r="U24" s="7">
        <f t="shared" si="10"/>
        <v>9.2282958199356946E-2</v>
      </c>
      <c r="V24" s="7">
        <f t="shared" si="10"/>
        <v>0.22950251343387063</v>
      </c>
    </row>
    <row r="25" spans="1:22" x14ac:dyDescent="0.35">
      <c r="A25">
        <f t="shared" si="3"/>
        <v>1991</v>
      </c>
      <c r="B25" s="3">
        <f>'1979-1998'!D14</f>
        <v>33564</v>
      </c>
      <c r="C25">
        <f>'1979-1998'!F14</f>
        <v>27.2</v>
      </c>
      <c r="D25">
        <f>'1979-1998'!G14</f>
        <v>38.9</v>
      </c>
      <c r="I25">
        <f t="shared" si="1"/>
        <v>1991</v>
      </c>
      <c r="J25">
        <f>_xlfn.XLOOKUP($I25&amp;J$1,'1979-1998'!$T$2:$T$206,'1979-1998'!$S$2:$S$206,,0)</f>
        <v>2.5</v>
      </c>
      <c r="K25">
        <f>_xlfn.XLOOKUP($I25&amp;K$1,'1979-1998'!$T$2:$T$206,'1979-1998'!$S$2:$S$206,,0)</f>
        <v>26</v>
      </c>
      <c r="L25">
        <f>_xlfn.XLOOKUP($I25&amp;L$1,'1979-1998'!$T$2:$T$206,'1979-1998'!$S$2:$S$206,,0)</f>
        <v>120.8</v>
      </c>
      <c r="M25">
        <f>_xlfn.XLOOKUP($I25&amp;M$1,'1979-1998'!$T$2:$T$206,'1979-1998'!$S$2:$S$206,,0)</f>
        <v>361.8</v>
      </c>
      <c r="N25">
        <f>_xlfn.XLOOKUP($I25&amp;N$1,'1979-1998'!$T$2:$T$206,'1979-1998'!$S$2:$S$206,,0)</f>
        <v>775.4</v>
      </c>
      <c r="Q25">
        <v>1999</v>
      </c>
      <c r="R25" s="7">
        <f t="shared" ref="R25:V25" si="11">R16/R15-1</f>
        <v>-0.15999999999999992</v>
      </c>
      <c r="S25" s="7">
        <f t="shared" si="11"/>
        <v>-0.36194029850746268</v>
      </c>
      <c r="T25" s="7">
        <f t="shared" si="11"/>
        <v>-0.24356775300171518</v>
      </c>
      <c r="U25" s="7">
        <f t="shared" si="11"/>
        <v>-0.17839269944068281</v>
      </c>
      <c r="V25" s="7">
        <f t="shared" si="11"/>
        <v>1.8468913012829491E-2</v>
      </c>
    </row>
    <row r="26" spans="1:22" x14ac:dyDescent="0.35">
      <c r="A26">
        <f t="shared" si="3"/>
        <v>1992</v>
      </c>
      <c r="B26" s="3">
        <f>'1979-1998'!D15</f>
        <v>34240</v>
      </c>
      <c r="C26">
        <f>'1979-1998'!F15</f>
        <v>27.3</v>
      </c>
      <c r="D26">
        <f>'1979-1998'!G15</f>
        <v>38.9</v>
      </c>
      <c r="I26">
        <f t="shared" si="1"/>
        <v>1992</v>
      </c>
      <c r="J26">
        <f>_xlfn.XLOOKUP($I26&amp;J$1,'1979-1998'!$T$2:$T$206,'1979-1998'!$S$2:$S$206,,0)</f>
        <v>2.2999999999999998</v>
      </c>
      <c r="K26">
        <f>_xlfn.XLOOKUP($I26&amp;K$1,'1979-1998'!$T$2:$T$206,'1979-1998'!$S$2:$S$206,,0)</f>
        <v>25.9</v>
      </c>
      <c r="L26">
        <f>_xlfn.XLOOKUP($I26&amp;L$1,'1979-1998'!$T$2:$T$206,'1979-1998'!$S$2:$S$206,,0)</f>
        <v>120.7</v>
      </c>
      <c r="M26">
        <f>_xlfn.XLOOKUP($I26&amp;M$1,'1979-1998'!$T$2:$T$206,'1979-1998'!$S$2:$S$206,,0)</f>
        <v>355.3</v>
      </c>
      <c r="N26">
        <f>_xlfn.XLOOKUP($I26&amp;N$1,'1979-1998'!$T$2:$T$206,'1979-1998'!$S$2:$S$206,,0)</f>
        <v>797.5</v>
      </c>
      <c r="Q26">
        <v>2009</v>
      </c>
      <c r="R26" s="7">
        <f t="shared" ref="R26:V26" si="12">R17/R16-1</f>
        <v>-4.7619047619047672E-2</v>
      </c>
      <c r="S26" s="7">
        <f t="shared" si="12"/>
        <v>-0.18128654970760238</v>
      </c>
      <c r="T26" s="7">
        <f t="shared" si="12"/>
        <v>-0.35147392290249435</v>
      </c>
      <c r="U26" s="7">
        <f t="shared" si="12"/>
        <v>-0.31924041562164107</v>
      </c>
      <c r="V26" s="7">
        <f t="shared" si="12"/>
        <v>-0.25968992248062017</v>
      </c>
    </row>
    <row r="27" spans="1:22" x14ac:dyDescent="0.35">
      <c r="A27">
        <f t="shared" si="3"/>
        <v>1993</v>
      </c>
      <c r="B27" s="3">
        <f>'1979-1998'!D16</f>
        <v>34865</v>
      </c>
      <c r="C27">
        <f>'1979-1998'!F16</f>
        <v>27.4</v>
      </c>
      <c r="D27">
        <f>'1979-1998'!G16</f>
        <v>39</v>
      </c>
      <c r="I27">
        <f t="shared" si="1"/>
        <v>1993</v>
      </c>
      <c r="J27">
        <f>_xlfn.XLOOKUP($I27&amp;J$1,'1979-1998'!$T$2:$T$206,'1979-1998'!$S$2:$S$206,,0)</f>
        <v>2.2000000000000002</v>
      </c>
      <c r="K27">
        <f>_xlfn.XLOOKUP($I27&amp;K$1,'1979-1998'!$T$2:$T$206,'1979-1998'!$S$2:$S$206,,0)</f>
        <v>24.3</v>
      </c>
      <c r="L27">
        <f>_xlfn.XLOOKUP($I27&amp;L$1,'1979-1998'!$T$2:$T$206,'1979-1998'!$S$2:$S$206,,0)</f>
        <v>116.5</v>
      </c>
      <c r="M27">
        <f>_xlfn.XLOOKUP($I27&amp;M$1,'1979-1998'!$T$2:$T$206,'1979-1998'!$S$2:$S$206,,0)</f>
        <v>355.4</v>
      </c>
      <c r="N27">
        <f>_xlfn.XLOOKUP($I27&amp;N$1,'1979-1998'!$T$2:$T$206,'1979-1998'!$S$2:$S$206,,0)</f>
        <v>832.6</v>
      </c>
      <c r="Q27">
        <v>2019</v>
      </c>
      <c r="R27" s="7">
        <f t="shared" ref="R27:V27" si="13">R18/R17-1</f>
        <v>-5.0000000000000044E-2</v>
      </c>
      <c r="S27" s="7">
        <f t="shared" si="13"/>
        <v>2.1428571428571574E-2</v>
      </c>
      <c r="T27" s="7">
        <f t="shared" si="13"/>
        <v>-9.7902097902097918E-2</v>
      </c>
      <c r="U27" s="7">
        <f t="shared" si="13"/>
        <v>-0.21105263157894738</v>
      </c>
      <c r="V27" s="7">
        <f t="shared" si="13"/>
        <v>-0.19558713537771122</v>
      </c>
    </row>
    <row r="28" spans="1:22" x14ac:dyDescent="0.35">
      <c r="A28">
        <f t="shared" si="3"/>
        <v>1994</v>
      </c>
      <c r="B28" s="3">
        <f>'1979-1998'!D17</f>
        <v>34902</v>
      </c>
      <c r="C28">
        <f>'1979-1998'!F17</f>
        <v>27.1</v>
      </c>
      <c r="D28">
        <f>'1979-1998'!G17</f>
        <v>38.200000000000003</v>
      </c>
      <c r="I28">
        <f t="shared" si="1"/>
        <v>1994</v>
      </c>
      <c r="J28">
        <f>_xlfn.XLOOKUP($I28&amp;J$1,'1979-1998'!$T$2:$T$206,'1979-1998'!$S$2:$S$206,,0)</f>
        <v>2.5</v>
      </c>
      <c r="K28">
        <f>_xlfn.XLOOKUP($I28&amp;K$1,'1979-1998'!$T$2:$T$206,'1979-1998'!$S$2:$S$206,,0)</f>
        <v>23.1</v>
      </c>
      <c r="L28">
        <f>_xlfn.XLOOKUP($I28&amp;L$1,'1979-1998'!$T$2:$T$206,'1979-1998'!$S$2:$S$206,,0)</f>
        <v>113.6</v>
      </c>
      <c r="M28">
        <f>_xlfn.XLOOKUP($I28&amp;M$1,'1979-1998'!$T$2:$T$206,'1979-1998'!$S$2:$S$206,,0)</f>
        <v>349.8</v>
      </c>
      <c r="N28">
        <f>_xlfn.XLOOKUP($I28&amp;N$1,'1979-1998'!$T$2:$T$206,'1979-1998'!$S$2:$S$206,,0)</f>
        <v>814.6</v>
      </c>
    </row>
    <row r="29" spans="1:22" x14ac:dyDescent="0.35">
      <c r="A29">
        <f t="shared" si="3"/>
        <v>1995</v>
      </c>
      <c r="B29" s="3">
        <f>'1979-1998'!D18</f>
        <v>34475</v>
      </c>
      <c r="C29">
        <f>'1979-1998'!F18</f>
        <v>26.5</v>
      </c>
      <c r="D29">
        <f>'1979-1998'!G18</f>
        <v>37</v>
      </c>
      <c r="I29">
        <f t="shared" si="1"/>
        <v>1995</v>
      </c>
      <c r="J29">
        <f>_xlfn.XLOOKUP($I29&amp;J$1,'1979-1998'!$T$2:$T$206,'1979-1998'!$S$2:$S$206,,0)</f>
        <v>2.1</v>
      </c>
      <c r="K29">
        <f>_xlfn.XLOOKUP($I29&amp;K$1,'1979-1998'!$T$2:$T$206,'1979-1998'!$S$2:$S$206,,0)</f>
        <v>22.6</v>
      </c>
      <c r="L29">
        <f>_xlfn.XLOOKUP($I29&amp;L$1,'1979-1998'!$T$2:$T$206,'1979-1998'!$S$2:$S$206,,0)</f>
        <v>108.2</v>
      </c>
      <c r="M29">
        <f>_xlfn.XLOOKUP($I29&amp;M$1,'1979-1998'!$T$2:$T$206,'1979-1998'!$S$2:$S$206,,0)</f>
        <v>333.5</v>
      </c>
      <c r="N29">
        <f>_xlfn.XLOOKUP($I29&amp;N$1,'1979-1998'!$T$2:$T$206,'1979-1998'!$S$2:$S$206,,0)</f>
        <v>813.6</v>
      </c>
    </row>
    <row r="30" spans="1:22" x14ac:dyDescent="0.35">
      <c r="A30">
        <f t="shared" si="3"/>
        <v>1996</v>
      </c>
      <c r="B30" s="3">
        <f>'1979-1998'!D19</f>
        <v>34123</v>
      </c>
      <c r="C30">
        <f>'1979-1998'!F19</f>
        <v>25.9</v>
      </c>
      <c r="D30">
        <f>'1979-1998'!G19</f>
        <v>35.700000000000003</v>
      </c>
      <c r="I30">
        <f t="shared" si="1"/>
        <v>1996</v>
      </c>
      <c r="J30">
        <f>_xlfn.XLOOKUP($I30&amp;J$1,'1979-1998'!$T$2:$T$206,'1979-1998'!$S$2:$S$206,,0)</f>
        <v>2.4</v>
      </c>
      <c r="K30">
        <f>_xlfn.XLOOKUP($I30&amp;K$1,'1979-1998'!$T$2:$T$206,'1979-1998'!$S$2:$S$206,,0)</f>
        <v>21.2</v>
      </c>
      <c r="L30">
        <f>_xlfn.XLOOKUP($I30&amp;L$1,'1979-1998'!$T$2:$T$206,'1979-1998'!$S$2:$S$206,,0)</f>
        <v>106</v>
      </c>
      <c r="M30">
        <f>_xlfn.XLOOKUP($I30&amp;M$1,'1979-1998'!$T$2:$T$206,'1979-1998'!$S$2:$S$206,,0)</f>
        <v>321.60000000000002</v>
      </c>
      <c r="N30">
        <f>_xlfn.XLOOKUP($I30&amp;N$1,'1979-1998'!$T$2:$T$206,'1979-1998'!$S$2:$S$206,,0)</f>
        <v>779</v>
      </c>
    </row>
    <row r="31" spans="1:22" x14ac:dyDescent="0.35">
      <c r="A31">
        <f t="shared" si="3"/>
        <v>1997</v>
      </c>
      <c r="B31" s="3">
        <f>'1979-1998'!D20</f>
        <v>32891</v>
      </c>
      <c r="C31">
        <f>'1979-1998'!F20</f>
        <v>24.6</v>
      </c>
      <c r="D31">
        <f>'1979-1998'!G20</f>
        <v>33.9</v>
      </c>
      <c r="I31">
        <f t="shared" si="1"/>
        <v>1997</v>
      </c>
      <c r="J31">
        <f>_xlfn.XLOOKUP($I31&amp;J$1,'1979-1998'!$T$2:$T$206,'1979-1998'!$S$2:$S$206,,0)</f>
        <v>2.2000000000000002</v>
      </c>
      <c r="K31">
        <f>_xlfn.XLOOKUP($I31&amp;K$1,'1979-1998'!$T$2:$T$206,'1979-1998'!$S$2:$S$206,,0)</f>
        <v>19.5</v>
      </c>
      <c r="L31">
        <f>_xlfn.XLOOKUP($I31&amp;L$1,'1979-1998'!$T$2:$T$206,'1979-1998'!$S$2:$S$206,,0)</f>
        <v>96.6</v>
      </c>
      <c r="M31">
        <f>_xlfn.XLOOKUP($I31&amp;M$1,'1979-1998'!$T$2:$T$206,'1979-1998'!$S$2:$S$206,,0)</f>
        <v>301</v>
      </c>
      <c r="N31">
        <f>_xlfn.XLOOKUP($I31&amp;N$1,'1979-1998'!$T$2:$T$206,'1979-1998'!$S$2:$S$206,,0)</f>
        <v>771.2</v>
      </c>
    </row>
    <row r="32" spans="1:22" x14ac:dyDescent="0.35">
      <c r="A32">
        <f t="shared" si="3"/>
        <v>1998</v>
      </c>
      <c r="B32" s="3">
        <f>'1979-1998'!D21</f>
        <v>32203</v>
      </c>
      <c r="C32">
        <f>'1979-1998'!F21</f>
        <v>23.8</v>
      </c>
      <c r="D32">
        <f>'1979-1998'!G21</f>
        <v>32.4</v>
      </c>
      <c r="I32">
        <f t="shared" si="1"/>
        <v>1998</v>
      </c>
      <c r="J32">
        <f>_xlfn.XLOOKUP($I32&amp;J$1,'1979-1998'!$T$2:$T$206,'1979-1998'!$S$2:$S$206,,0)</f>
        <v>2.2000000000000002</v>
      </c>
      <c r="K32">
        <f>_xlfn.XLOOKUP($I32&amp;K$1,'1979-1998'!$T$2:$T$206,'1979-1998'!$S$2:$S$206,,0)</f>
        <v>19.100000000000001</v>
      </c>
      <c r="L32">
        <f>_xlfn.XLOOKUP($I32&amp;L$1,'1979-1998'!$T$2:$T$206,'1979-1998'!$S$2:$S$206,,0)</f>
        <v>90.8</v>
      </c>
      <c r="M32">
        <f>_xlfn.XLOOKUP($I32&amp;M$1,'1979-1998'!$T$2:$T$206,'1979-1998'!$S$2:$S$206,,0)</f>
        <v>293</v>
      </c>
      <c r="N32">
        <f>_xlfn.XLOOKUP($I32&amp;N$1,'1979-1998'!$T$2:$T$206,'1979-1998'!$S$2:$S$206,,0)</f>
        <v>725.7</v>
      </c>
    </row>
    <row r="33" spans="1:14" x14ac:dyDescent="0.35">
      <c r="A33">
        <f t="shared" si="3"/>
        <v>1999</v>
      </c>
      <c r="B33" s="3">
        <f>'1999-2019'!D2</f>
        <v>31729</v>
      </c>
      <c r="C33">
        <f>'1999-2019'!F2</f>
        <v>23.2</v>
      </c>
      <c r="D33">
        <f>'1999-2019'!G2</f>
        <v>31.3</v>
      </c>
      <c r="I33">
        <f t="shared" si="1"/>
        <v>1999</v>
      </c>
      <c r="J33">
        <f>_xlfn.XLOOKUP($I33&amp;J$1,'1999-2019'!$T$2:$T$183,'1999-2019'!$S$2:$S$183,,0)</f>
        <v>2.1</v>
      </c>
      <c r="K33">
        <f>_xlfn.XLOOKUP($I33&amp;K$1,'1999-2019'!$T$2:$T$183,'1999-2019'!$S$2:$S$183,,0)</f>
        <v>17.100000000000001</v>
      </c>
      <c r="L33">
        <f>_xlfn.XLOOKUP($I33&amp;L$1,'1999-2019'!$T$2:$T$183,'1999-2019'!$S$2:$S$183,,0)</f>
        <v>88.2</v>
      </c>
      <c r="M33">
        <f>_xlfn.XLOOKUP($I33&amp;M$1,'1999-2019'!$T$2:$T$183,'1999-2019'!$S$2:$S$183,,0)</f>
        <v>279.10000000000002</v>
      </c>
      <c r="N33">
        <f>_xlfn.XLOOKUP($I33&amp;N$1,'1999-2019'!$T$2:$T$183,'1999-2019'!$S$2:$S$183,,0)</f>
        <v>722.4</v>
      </c>
    </row>
    <row r="34" spans="1:14" x14ac:dyDescent="0.35">
      <c r="A34">
        <f t="shared" si="3"/>
        <v>2000</v>
      </c>
      <c r="B34" s="3">
        <f>'1999-2019'!D3</f>
        <v>31078</v>
      </c>
      <c r="C34">
        <f>'1999-2019'!F3</f>
        <v>22.5</v>
      </c>
      <c r="D34">
        <f>'1999-2019'!G3</f>
        <v>30.4</v>
      </c>
      <c r="I34">
        <f t="shared" si="1"/>
        <v>2000</v>
      </c>
      <c r="J34">
        <f>_xlfn.XLOOKUP($I34&amp;J$1,'1999-2019'!$T$2:$T$183,'1999-2019'!$S$2:$S$183,,0)</f>
        <v>2</v>
      </c>
      <c r="K34">
        <f>_xlfn.XLOOKUP($I34&amp;K$1,'1999-2019'!$T$2:$T$183,'1999-2019'!$S$2:$S$183,,0)</f>
        <v>16.600000000000001</v>
      </c>
      <c r="L34">
        <f>_xlfn.XLOOKUP($I34&amp;L$1,'1999-2019'!$T$2:$T$183,'1999-2019'!$S$2:$S$183,,0)</f>
        <v>82</v>
      </c>
      <c r="M34">
        <f>_xlfn.XLOOKUP($I34&amp;M$1,'1999-2019'!$T$2:$T$183,'1999-2019'!$S$2:$S$183,,0)</f>
        <v>267.89999999999998</v>
      </c>
      <c r="N34">
        <f>_xlfn.XLOOKUP($I34&amp;N$1,'1999-2019'!$T$2:$T$183,'1999-2019'!$S$2:$S$183,,0)</f>
        <v>723.1</v>
      </c>
    </row>
    <row r="35" spans="1:14" x14ac:dyDescent="0.35">
      <c r="A35">
        <f t="shared" si="3"/>
        <v>2001</v>
      </c>
      <c r="B35" s="3">
        <f>'1999-2019'!D4</f>
        <v>30719</v>
      </c>
      <c r="C35">
        <f>'1999-2019'!F4</f>
        <v>22</v>
      </c>
      <c r="D35">
        <f>'1999-2019'!G4</f>
        <v>29.4</v>
      </c>
      <c r="I35">
        <f t="shared" si="1"/>
        <v>2001</v>
      </c>
      <c r="J35">
        <f>_xlfn.XLOOKUP($I35&amp;J$1,'1999-2019'!$T$2:$T$183,'1999-2019'!$S$2:$S$183,,0)</f>
        <v>2.1</v>
      </c>
      <c r="K35">
        <f>_xlfn.XLOOKUP($I35&amp;K$1,'1999-2019'!$T$2:$T$183,'1999-2019'!$S$2:$S$183,,0)</f>
        <v>15.8</v>
      </c>
      <c r="L35">
        <f>_xlfn.XLOOKUP($I35&amp;L$1,'1999-2019'!$T$2:$T$183,'1999-2019'!$S$2:$S$183,,0)</f>
        <v>78.400000000000006</v>
      </c>
      <c r="M35">
        <f>_xlfn.XLOOKUP($I35&amp;M$1,'1999-2019'!$T$2:$T$183,'1999-2019'!$S$2:$S$183,,0)</f>
        <v>259.3</v>
      </c>
      <c r="N35">
        <f>_xlfn.XLOOKUP($I35&amp;N$1,'1999-2019'!$T$2:$T$183,'1999-2019'!$S$2:$S$183,,0)</f>
        <v>701.7</v>
      </c>
    </row>
    <row r="36" spans="1:14" x14ac:dyDescent="0.35">
      <c r="A36">
        <f t="shared" si="3"/>
        <v>2002</v>
      </c>
      <c r="B36" s="3">
        <f>'1999-2019'!D5</f>
        <v>30446</v>
      </c>
      <c r="C36">
        <f>'1999-2019'!F5</f>
        <v>21.6</v>
      </c>
      <c r="D36">
        <f>'1999-2019'!G5</f>
        <v>28.6</v>
      </c>
      <c r="I36">
        <f t="shared" si="1"/>
        <v>2002</v>
      </c>
      <c r="J36">
        <f>_xlfn.XLOOKUP($I36&amp;J$1,'1999-2019'!$T$2:$T$183,'1999-2019'!$S$2:$S$183,,0)</f>
        <v>1.9</v>
      </c>
      <c r="K36">
        <f>_xlfn.XLOOKUP($I36&amp;K$1,'1999-2019'!$T$2:$T$183,'1999-2019'!$S$2:$S$183,,0)</f>
        <v>15.7</v>
      </c>
      <c r="L36">
        <f>_xlfn.XLOOKUP($I36&amp;L$1,'1999-2019'!$T$2:$T$183,'1999-2019'!$S$2:$S$183,,0)</f>
        <v>75.3</v>
      </c>
      <c r="M36">
        <f>_xlfn.XLOOKUP($I36&amp;M$1,'1999-2019'!$T$2:$T$183,'1999-2019'!$S$2:$S$183,,0)</f>
        <v>250</v>
      </c>
      <c r="N36">
        <f>_xlfn.XLOOKUP($I36&amp;N$1,'1999-2019'!$T$2:$T$183,'1999-2019'!$S$2:$S$183,,0)</f>
        <v>693.6</v>
      </c>
    </row>
    <row r="37" spans="1:14" x14ac:dyDescent="0.35">
      <c r="A37">
        <f t="shared" si="3"/>
        <v>2003</v>
      </c>
      <c r="B37" s="3">
        <f>'1999-2019'!D6</f>
        <v>29554</v>
      </c>
      <c r="C37">
        <f>'1999-2019'!F6</f>
        <v>20.8</v>
      </c>
      <c r="D37">
        <f>'1999-2019'!G6</f>
        <v>27.1</v>
      </c>
      <c r="I37">
        <f t="shared" si="1"/>
        <v>2003</v>
      </c>
      <c r="J37">
        <f>_xlfn.XLOOKUP($I37&amp;J$1,'1999-2019'!$T$2:$T$183,'1999-2019'!$S$2:$S$183,,0)</f>
        <v>2.1</v>
      </c>
      <c r="K37">
        <f>_xlfn.XLOOKUP($I37&amp;K$1,'1999-2019'!$T$2:$T$183,'1999-2019'!$S$2:$S$183,,0)</f>
        <v>15.4</v>
      </c>
      <c r="L37">
        <f>_xlfn.XLOOKUP($I37&amp;L$1,'1999-2019'!$T$2:$T$183,'1999-2019'!$S$2:$S$183,,0)</f>
        <v>71.400000000000006</v>
      </c>
      <c r="M37">
        <f>_xlfn.XLOOKUP($I37&amp;M$1,'1999-2019'!$T$2:$T$183,'1999-2019'!$S$2:$S$183,,0)</f>
        <v>237</v>
      </c>
      <c r="N37">
        <f>_xlfn.XLOOKUP($I37&amp;N$1,'1999-2019'!$T$2:$T$183,'1999-2019'!$S$2:$S$183,,0)</f>
        <v>651.4</v>
      </c>
    </row>
    <row r="38" spans="1:14" x14ac:dyDescent="0.35">
      <c r="A38">
        <f t="shared" si="3"/>
        <v>2004</v>
      </c>
      <c r="B38" s="3">
        <f>'1999-2019'!D7</f>
        <v>29004</v>
      </c>
      <c r="C38">
        <f>'1999-2019'!F7</f>
        <v>20.2</v>
      </c>
      <c r="D38">
        <f>'1999-2019'!G7</f>
        <v>26.1</v>
      </c>
      <c r="I38">
        <f t="shared" si="1"/>
        <v>2004</v>
      </c>
      <c r="J38">
        <f>_xlfn.XLOOKUP($I38&amp;J$1,'1999-2019'!$T$2:$T$183,'1999-2019'!$S$2:$S$183,,0)</f>
        <v>2.1</v>
      </c>
      <c r="K38">
        <f>_xlfn.XLOOKUP($I38&amp;K$1,'1999-2019'!$T$2:$T$183,'1999-2019'!$S$2:$S$183,,0)</f>
        <v>14.5</v>
      </c>
      <c r="L38">
        <f>_xlfn.XLOOKUP($I38&amp;L$1,'1999-2019'!$T$2:$T$183,'1999-2019'!$S$2:$S$183,,0)</f>
        <v>66.7</v>
      </c>
      <c r="M38">
        <f>_xlfn.XLOOKUP($I38&amp;M$1,'1999-2019'!$T$2:$T$183,'1999-2019'!$S$2:$S$183,,0)</f>
        <v>228.4</v>
      </c>
      <c r="N38">
        <f>_xlfn.XLOOKUP($I38&amp;N$1,'1999-2019'!$T$2:$T$183,'1999-2019'!$S$2:$S$183,,0)</f>
        <v>637.4</v>
      </c>
    </row>
    <row r="39" spans="1:14" x14ac:dyDescent="0.35">
      <c r="A39">
        <f t="shared" si="3"/>
        <v>2005</v>
      </c>
      <c r="B39" s="3">
        <f>'1999-2019'!D8</f>
        <v>28905</v>
      </c>
      <c r="C39">
        <f>'1999-2019'!F8</f>
        <v>19.899999999999999</v>
      </c>
      <c r="D39">
        <f>'1999-2019'!G8</f>
        <v>25.3</v>
      </c>
      <c r="I39">
        <f t="shared" si="1"/>
        <v>2005</v>
      </c>
      <c r="J39">
        <f>_xlfn.XLOOKUP($I39&amp;J$1,'1999-2019'!$T$2:$T$183,'1999-2019'!$S$2:$S$183,,0)</f>
        <v>1.9</v>
      </c>
      <c r="K39">
        <f>_xlfn.XLOOKUP($I39&amp;K$1,'1999-2019'!$T$2:$T$183,'1999-2019'!$S$2:$S$183,,0)</f>
        <v>14.6</v>
      </c>
      <c r="L39">
        <f>_xlfn.XLOOKUP($I39&amp;L$1,'1999-2019'!$T$2:$T$183,'1999-2019'!$S$2:$S$183,,0)</f>
        <v>66.400000000000006</v>
      </c>
      <c r="M39">
        <f>_xlfn.XLOOKUP($I39&amp;M$1,'1999-2019'!$T$2:$T$183,'1999-2019'!$S$2:$S$183,,0)</f>
        <v>219.2</v>
      </c>
      <c r="N39">
        <f>_xlfn.XLOOKUP($I39&amp;N$1,'1999-2019'!$T$2:$T$183,'1999-2019'!$S$2:$S$183,,0)</f>
        <v>616.20000000000005</v>
      </c>
    </row>
    <row r="40" spans="1:14" x14ac:dyDescent="0.35">
      <c r="A40">
        <f t="shared" si="3"/>
        <v>2006</v>
      </c>
      <c r="B40" s="3">
        <f>'1999-2019'!D9</f>
        <v>28372</v>
      </c>
      <c r="C40">
        <f>'1999-2019'!F9</f>
        <v>19.3</v>
      </c>
      <c r="D40">
        <f>'1999-2019'!G9</f>
        <v>24.2</v>
      </c>
      <c r="I40">
        <f t="shared" si="1"/>
        <v>2006</v>
      </c>
      <c r="J40">
        <f>_xlfn.XLOOKUP($I40&amp;J$1,'1999-2019'!$T$2:$T$183,'1999-2019'!$S$2:$S$183,,0)</f>
        <v>1.9</v>
      </c>
      <c r="K40">
        <f>_xlfn.XLOOKUP($I40&amp;K$1,'1999-2019'!$T$2:$T$183,'1999-2019'!$S$2:$S$183,,0)</f>
        <v>14.8</v>
      </c>
      <c r="L40">
        <f>_xlfn.XLOOKUP($I40&amp;L$1,'1999-2019'!$T$2:$T$183,'1999-2019'!$S$2:$S$183,,0)</f>
        <v>63.3</v>
      </c>
      <c r="M40">
        <f>_xlfn.XLOOKUP($I40&amp;M$1,'1999-2019'!$T$2:$T$183,'1999-2019'!$S$2:$S$183,,0)</f>
        <v>208.1</v>
      </c>
      <c r="N40">
        <f>_xlfn.XLOOKUP($I40&amp;N$1,'1999-2019'!$T$2:$T$183,'1999-2019'!$S$2:$S$183,,0)</f>
        <v>585.29999999999995</v>
      </c>
    </row>
    <row r="41" spans="1:14" x14ac:dyDescent="0.35">
      <c r="A41">
        <f t="shared" si="3"/>
        <v>2007</v>
      </c>
      <c r="B41" s="3">
        <f>'1999-2019'!D10</f>
        <v>29093</v>
      </c>
      <c r="C41">
        <f>'1999-2019'!F10</f>
        <v>19.600000000000001</v>
      </c>
      <c r="D41">
        <f>'1999-2019'!G10</f>
        <v>24.2</v>
      </c>
      <c r="I41">
        <f t="shared" si="1"/>
        <v>2007</v>
      </c>
      <c r="J41">
        <f>_xlfn.XLOOKUP($I41&amp;J$1,'1999-2019'!$T$2:$T$183,'1999-2019'!$S$2:$S$183,,0)</f>
        <v>2</v>
      </c>
      <c r="K41">
        <f>_xlfn.XLOOKUP($I41&amp;K$1,'1999-2019'!$T$2:$T$183,'1999-2019'!$S$2:$S$183,,0)</f>
        <v>14.2</v>
      </c>
      <c r="L41">
        <f>_xlfn.XLOOKUP($I41&amp;L$1,'1999-2019'!$T$2:$T$183,'1999-2019'!$S$2:$S$183,,0)</f>
        <v>62.8</v>
      </c>
      <c r="M41">
        <f>_xlfn.XLOOKUP($I41&amp;M$1,'1999-2019'!$T$2:$T$183,'1999-2019'!$S$2:$S$183,,0)</f>
        <v>208.7</v>
      </c>
      <c r="N41">
        <f>_xlfn.XLOOKUP($I41&amp;N$1,'1999-2019'!$T$2:$T$183,'1999-2019'!$S$2:$S$183,,0)</f>
        <v>589.79999999999995</v>
      </c>
    </row>
    <row r="42" spans="1:14" x14ac:dyDescent="0.35">
      <c r="A42">
        <f t="shared" si="3"/>
        <v>2008</v>
      </c>
      <c r="B42" s="3">
        <f>'1999-2019'!D11</f>
        <v>28472</v>
      </c>
      <c r="C42">
        <f>'1999-2019'!F11</f>
        <v>19</v>
      </c>
      <c r="D42">
        <f>'1999-2019'!G11</f>
        <v>23</v>
      </c>
      <c r="I42">
        <f t="shared" si="1"/>
        <v>2008</v>
      </c>
      <c r="J42">
        <f>_xlfn.XLOOKUP($I42&amp;J$1,'1999-2019'!$T$2:$T$183,'1999-2019'!$S$2:$S$183,,0)</f>
        <v>2.1</v>
      </c>
      <c r="K42">
        <f>_xlfn.XLOOKUP($I42&amp;K$1,'1999-2019'!$T$2:$T$183,'1999-2019'!$S$2:$S$183,,0)</f>
        <v>14.5</v>
      </c>
      <c r="L42">
        <f>_xlfn.XLOOKUP($I42&amp;L$1,'1999-2019'!$T$2:$T$183,'1999-2019'!$S$2:$S$183,,0)</f>
        <v>59.4</v>
      </c>
      <c r="M42">
        <f>_xlfn.XLOOKUP($I42&amp;M$1,'1999-2019'!$T$2:$T$183,'1999-2019'!$S$2:$S$183,,0)</f>
        <v>197.8</v>
      </c>
      <c r="N42">
        <f>_xlfn.XLOOKUP($I42&amp;N$1,'1999-2019'!$T$2:$T$183,'1999-2019'!$S$2:$S$183,,0)</f>
        <v>555.5</v>
      </c>
    </row>
    <row r="43" spans="1:14" x14ac:dyDescent="0.35">
      <c r="A43">
        <f t="shared" si="3"/>
        <v>2009</v>
      </c>
      <c r="B43" s="3">
        <f>'1999-2019'!D12</f>
        <v>28088</v>
      </c>
      <c r="C43">
        <f>'1999-2019'!F12</f>
        <v>18.600000000000001</v>
      </c>
      <c r="D43">
        <f>'1999-2019'!G12</f>
        <v>22.1</v>
      </c>
      <c r="I43">
        <f t="shared" si="1"/>
        <v>2009</v>
      </c>
      <c r="J43">
        <f>_xlfn.XLOOKUP($I43&amp;J$1,'1999-2019'!$T$2:$T$183,'1999-2019'!$S$2:$S$183,,0)</f>
        <v>2</v>
      </c>
      <c r="K43">
        <f>_xlfn.XLOOKUP($I43&amp;K$1,'1999-2019'!$T$2:$T$183,'1999-2019'!$S$2:$S$183,,0)</f>
        <v>14</v>
      </c>
      <c r="L43">
        <f>_xlfn.XLOOKUP($I43&amp;L$1,'1999-2019'!$T$2:$T$183,'1999-2019'!$S$2:$S$183,,0)</f>
        <v>57.2</v>
      </c>
      <c r="M43">
        <f>_xlfn.XLOOKUP($I43&amp;M$1,'1999-2019'!$T$2:$T$183,'1999-2019'!$S$2:$S$183,,0)</f>
        <v>190</v>
      </c>
      <c r="N43">
        <f>_xlfn.XLOOKUP($I43&amp;N$1,'1999-2019'!$T$2:$T$183,'1999-2019'!$S$2:$S$183,,0)</f>
        <v>534.79999999999995</v>
      </c>
    </row>
    <row r="44" spans="1:14" x14ac:dyDescent="0.35">
      <c r="A44">
        <f t="shared" si="3"/>
        <v>2010</v>
      </c>
      <c r="B44" s="3">
        <f>'1999-2019'!D13</f>
        <v>28561</v>
      </c>
      <c r="C44">
        <f>'1999-2019'!F13</f>
        <v>18.8</v>
      </c>
      <c r="D44">
        <f>'1999-2019'!G13</f>
        <v>21.9</v>
      </c>
      <c r="I44">
        <f t="shared" si="1"/>
        <v>2010</v>
      </c>
      <c r="J44">
        <f>_xlfn.XLOOKUP($I44&amp;J$1,'1999-2019'!$T$2:$T$183,'1999-2019'!$S$2:$S$183,,0)</f>
        <v>2.2000000000000002</v>
      </c>
      <c r="K44">
        <f>_xlfn.XLOOKUP($I44&amp;K$1,'1999-2019'!$T$2:$T$183,'1999-2019'!$S$2:$S$183,,0)</f>
        <v>14.5</v>
      </c>
      <c r="L44">
        <f>_xlfn.XLOOKUP($I44&amp;L$1,'1999-2019'!$T$2:$T$183,'1999-2019'!$S$2:$S$183,,0)</f>
        <v>58.1</v>
      </c>
      <c r="M44">
        <f>_xlfn.XLOOKUP($I44&amp;M$1,'1999-2019'!$T$2:$T$183,'1999-2019'!$S$2:$S$183,,0)</f>
        <v>185.1</v>
      </c>
      <c r="N44">
        <f>_xlfn.XLOOKUP($I44&amp;N$1,'1999-2019'!$T$2:$T$183,'1999-2019'!$S$2:$S$183,,0)</f>
        <v>530.20000000000005</v>
      </c>
    </row>
    <row r="45" spans="1:14" x14ac:dyDescent="0.35">
      <c r="A45">
        <f t="shared" si="3"/>
        <v>2011</v>
      </c>
      <c r="B45" s="3">
        <f>'1999-2019'!D14</f>
        <v>27970</v>
      </c>
      <c r="C45">
        <f>'1999-2019'!F14</f>
        <v>18.2</v>
      </c>
      <c r="D45">
        <f>'1999-2019'!G14</f>
        <v>20.7</v>
      </c>
      <c r="I45">
        <f t="shared" si="1"/>
        <v>2011</v>
      </c>
      <c r="J45">
        <f>_xlfn.XLOOKUP($I45&amp;J$1,'1999-2019'!$T$2:$T$183,'1999-2019'!$S$2:$S$183,,0)</f>
        <v>1.9</v>
      </c>
      <c r="K45">
        <f>_xlfn.XLOOKUP($I45&amp;K$1,'1999-2019'!$T$2:$T$183,'1999-2019'!$S$2:$S$183,,0)</f>
        <v>13.8</v>
      </c>
      <c r="L45">
        <f>_xlfn.XLOOKUP($I45&amp;L$1,'1999-2019'!$T$2:$T$183,'1999-2019'!$S$2:$S$183,,0)</f>
        <v>54.2</v>
      </c>
      <c r="M45">
        <f>_xlfn.XLOOKUP($I45&amp;M$1,'1999-2019'!$T$2:$T$183,'1999-2019'!$S$2:$S$183,,0)</f>
        <v>176.8</v>
      </c>
      <c r="N45">
        <f>_xlfn.XLOOKUP($I45&amp;N$1,'1999-2019'!$T$2:$T$183,'1999-2019'!$S$2:$S$183,,0)</f>
        <v>499.1</v>
      </c>
    </row>
    <row r="46" spans="1:14" x14ac:dyDescent="0.35">
      <c r="A46">
        <f t="shared" si="3"/>
        <v>2012</v>
      </c>
      <c r="B46" s="3">
        <f>'1999-2019'!D15</f>
        <v>27245</v>
      </c>
      <c r="C46">
        <f>'1999-2019'!F15</f>
        <v>17.600000000000001</v>
      </c>
      <c r="D46">
        <f>'1999-2019'!G15</f>
        <v>19.5</v>
      </c>
      <c r="I46">
        <f t="shared" si="1"/>
        <v>2012</v>
      </c>
      <c r="J46">
        <f>_xlfn.XLOOKUP($I46&amp;J$1,'1999-2019'!$T$2:$T$183,'1999-2019'!$S$2:$S$183,,0)</f>
        <v>2.2000000000000002</v>
      </c>
      <c r="K46">
        <f>_xlfn.XLOOKUP($I46&amp;K$1,'1999-2019'!$T$2:$T$183,'1999-2019'!$S$2:$S$183,,0)</f>
        <v>13.2</v>
      </c>
      <c r="L46">
        <f>_xlfn.XLOOKUP($I46&amp;L$1,'1999-2019'!$T$2:$T$183,'1999-2019'!$S$2:$S$183,,0)</f>
        <v>51.9</v>
      </c>
      <c r="M46">
        <f>_xlfn.XLOOKUP($I46&amp;M$1,'1999-2019'!$T$2:$T$183,'1999-2019'!$S$2:$S$183,,0)</f>
        <v>166.1</v>
      </c>
      <c r="N46">
        <f>_xlfn.XLOOKUP($I46&amp;N$1,'1999-2019'!$T$2:$T$183,'1999-2019'!$S$2:$S$183,,0)</f>
        <v>461.9</v>
      </c>
    </row>
    <row r="47" spans="1:14" x14ac:dyDescent="0.35">
      <c r="A47">
        <f t="shared" si="3"/>
        <v>2013</v>
      </c>
      <c r="B47" s="3">
        <f>'1999-2019'!D16</f>
        <v>27682</v>
      </c>
      <c r="C47">
        <f>'1999-2019'!F16</f>
        <v>17.8</v>
      </c>
      <c r="D47">
        <f>'1999-2019'!G16</f>
        <v>19.2</v>
      </c>
      <c r="I47">
        <f t="shared" si="1"/>
        <v>2013</v>
      </c>
      <c r="J47">
        <f>_xlfn.XLOOKUP($I47&amp;J$1,'1999-2019'!$T$2:$T$183,'1999-2019'!$S$2:$S$183,,0)</f>
        <v>2.1</v>
      </c>
      <c r="K47">
        <f>_xlfn.XLOOKUP($I47&amp;K$1,'1999-2019'!$T$2:$T$183,'1999-2019'!$S$2:$S$183,,0)</f>
        <v>13.6</v>
      </c>
      <c r="L47">
        <f>_xlfn.XLOOKUP($I47&amp;L$1,'1999-2019'!$T$2:$T$183,'1999-2019'!$S$2:$S$183,,0)</f>
        <v>50.7</v>
      </c>
      <c r="M47">
        <f>_xlfn.XLOOKUP($I47&amp;M$1,'1999-2019'!$T$2:$T$183,'1999-2019'!$S$2:$S$183,,0)</f>
        <v>160.69999999999999</v>
      </c>
      <c r="N47">
        <f>_xlfn.XLOOKUP($I47&amp;N$1,'1999-2019'!$T$2:$T$183,'1999-2019'!$S$2:$S$183,,0)</f>
        <v>460.1</v>
      </c>
    </row>
    <row r="48" spans="1:14" x14ac:dyDescent="0.35">
      <c r="A48">
        <f t="shared" si="3"/>
        <v>2014</v>
      </c>
      <c r="B48" s="3">
        <f>'1999-2019'!D17</f>
        <v>28344</v>
      </c>
      <c r="C48">
        <f>'1999-2019'!F17</f>
        <v>18.100000000000001</v>
      </c>
      <c r="D48">
        <f>'1999-2019'!G17</f>
        <v>19</v>
      </c>
      <c r="I48">
        <f t="shared" si="1"/>
        <v>2014</v>
      </c>
      <c r="J48">
        <f>_xlfn.XLOOKUP($I48&amp;J$1,'1999-2019'!$T$2:$T$183,'1999-2019'!$S$2:$S$183,,0)</f>
        <v>2</v>
      </c>
      <c r="K48">
        <f>_xlfn.XLOOKUP($I48&amp;K$1,'1999-2019'!$T$2:$T$183,'1999-2019'!$S$2:$S$183,,0)</f>
        <v>13.7</v>
      </c>
      <c r="L48">
        <f>_xlfn.XLOOKUP($I48&amp;L$1,'1999-2019'!$T$2:$T$183,'1999-2019'!$S$2:$S$183,,0)</f>
        <v>51.7</v>
      </c>
      <c r="M48">
        <f>_xlfn.XLOOKUP($I48&amp;M$1,'1999-2019'!$T$2:$T$183,'1999-2019'!$S$2:$S$183,,0)</f>
        <v>160.6</v>
      </c>
      <c r="N48">
        <f>_xlfn.XLOOKUP($I48&amp;N$1,'1999-2019'!$T$2:$T$183,'1999-2019'!$S$2:$S$183,,0)</f>
        <v>445.5</v>
      </c>
    </row>
    <row r="49" spans="1:14" x14ac:dyDescent="0.35">
      <c r="A49">
        <f t="shared" si="3"/>
        <v>2015</v>
      </c>
      <c r="B49" s="3">
        <f>'1999-2019'!D18</f>
        <v>28848</v>
      </c>
      <c r="C49">
        <f>'1999-2019'!F18</f>
        <v>18.2</v>
      </c>
      <c r="D49">
        <f>'1999-2019'!G18</f>
        <v>18.8</v>
      </c>
      <c r="I49">
        <f t="shared" si="1"/>
        <v>2015</v>
      </c>
      <c r="J49">
        <f>_xlfn.XLOOKUP($I49&amp;J$1,'1999-2019'!$T$2:$T$183,'1999-2019'!$S$2:$S$183,,0)</f>
        <v>1.8</v>
      </c>
      <c r="K49">
        <f>_xlfn.XLOOKUP($I49&amp;K$1,'1999-2019'!$T$2:$T$183,'1999-2019'!$S$2:$S$183,,0)</f>
        <v>13.8</v>
      </c>
      <c r="L49">
        <f>_xlfn.XLOOKUP($I49&amp;L$1,'1999-2019'!$T$2:$T$183,'1999-2019'!$S$2:$S$183,,0)</f>
        <v>50.3</v>
      </c>
      <c r="M49">
        <f>_xlfn.XLOOKUP($I49&amp;M$1,'1999-2019'!$T$2:$T$183,'1999-2019'!$S$2:$S$183,,0)</f>
        <v>159.6</v>
      </c>
      <c r="N49">
        <f>_xlfn.XLOOKUP($I49&amp;N$1,'1999-2019'!$T$2:$T$183,'1999-2019'!$S$2:$S$183,,0)</f>
        <v>442.4</v>
      </c>
    </row>
    <row r="50" spans="1:14" x14ac:dyDescent="0.35">
      <c r="A50">
        <f t="shared" si="3"/>
        <v>2016</v>
      </c>
      <c r="B50" s="3">
        <f>'1999-2019'!D19</f>
        <v>30370</v>
      </c>
      <c r="C50">
        <f>'1999-2019'!F19</f>
        <v>19.100000000000001</v>
      </c>
      <c r="D50">
        <f>'1999-2019'!G19</f>
        <v>19.3</v>
      </c>
      <c r="I50">
        <f t="shared" si="1"/>
        <v>2016</v>
      </c>
      <c r="J50">
        <f>_xlfn.XLOOKUP($I50&amp;J$1,'1999-2019'!$T$2:$T$183,'1999-2019'!$S$2:$S$183,,0)</f>
        <v>1.9</v>
      </c>
      <c r="K50">
        <f>_xlfn.XLOOKUP($I50&amp;K$1,'1999-2019'!$T$2:$T$183,'1999-2019'!$S$2:$S$183,,0)</f>
        <v>14.5</v>
      </c>
      <c r="L50">
        <f>_xlfn.XLOOKUP($I50&amp;L$1,'1999-2019'!$T$2:$T$183,'1999-2019'!$S$2:$S$183,,0)</f>
        <v>51.4</v>
      </c>
      <c r="M50">
        <f>_xlfn.XLOOKUP($I50&amp;M$1,'1999-2019'!$T$2:$T$183,'1999-2019'!$S$2:$S$183,,0)</f>
        <v>163.19999999999999</v>
      </c>
      <c r="N50">
        <f>_xlfn.XLOOKUP($I50&amp;N$1,'1999-2019'!$T$2:$T$183,'1999-2019'!$S$2:$S$183,,0)</f>
        <v>453.7</v>
      </c>
    </row>
    <row r="51" spans="1:14" x14ac:dyDescent="0.35">
      <c r="A51">
        <f t="shared" si="3"/>
        <v>2017</v>
      </c>
      <c r="B51" s="3">
        <f>'1999-2019'!D20</f>
        <v>30488</v>
      </c>
      <c r="C51">
        <f>'1999-2019'!F20</f>
        <v>19</v>
      </c>
      <c r="D51">
        <f>'1999-2019'!G20</f>
        <v>18.7</v>
      </c>
      <c r="I51">
        <f t="shared" si="1"/>
        <v>2017</v>
      </c>
      <c r="J51">
        <f>_xlfn.XLOOKUP($I51&amp;J$1,'1999-2019'!$T$2:$T$183,'1999-2019'!$S$2:$S$183,,0)</f>
        <v>1.9</v>
      </c>
      <c r="K51">
        <f>_xlfn.XLOOKUP($I51&amp;K$1,'1999-2019'!$T$2:$T$183,'1999-2019'!$S$2:$S$183,,0)</f>
        <v>13.5</v>
      </c>
      <c r="L51">
        <f>_xlfn.XLOOKUP($I51&amp;L$1,'1999-2019'!$T$2:$T$183,'1999-2019'!$S$2:$S$183,,0)</f>
        <v>52.5</v>
      </c>
      <c r="M51">
        <f>_xlfn.XLOOKUP($I51&amp;M$1,'1999-2019'!$T$2:$T$183,'1999-2019'!$S$2:$S$183,,0)</f>
        <v>158.30000000000001</v>
      </c>
      <c r="N51">
        <f>_xlfn.XLOOKUP($I51&amp;N$1,'1999-2019'!$T$2:$T$183,'1999-2019'!$S$2:$S$183,,0)</f>
        <v>434.7</v>
      </c>
    </row>
    <row r="52" spans="1:14" x14ac:dyDescent="0.35">
      <c r="A52">
        <f t="shared" si="3"/>
        <v>2018</v>
      </c>
      <c r="B52" s="3">
        <f>'1999-2019'!D21</f>
        <v>31489</v>
      </c>
      <c r="C52">
        <f>'1999-2019'!F21</f>
        <v>19.5</v>
      </c>
      <c r="D52">
        <f>'1999-2019'!G21</f>
        <v>18.8</v>
      </c>
      <c r="I52">
        <f t="shared" si="1"/>
        <v>2018</v>
      </c>
      <c r="J52">
        <f>_xlfn.XLOOKUP($I52&amp;J$1,'1999-2019'!$T$2:$T$183,'1999-2019'!$S$2:$S$183,,0)</f>
        <v>2</v>
      </c>
      <c r="K52">
        <f>_xlfn.XLOOKUP($I52&amp;K$1,'1999-2019'!$T$2:$T$183,'1999-2019'!$S$2:$S$183,,0)</f>
        <v>14.3</v>
      </c>
      <c r="L52">
        <f>_xlfn.XLOOKUP($I52&amp;L$1,'1999-2019'!$T$2:$T$183,'1999-2019'!$S$2:$S$183,,0)</f>
        <v>52.1</v>
      </c>
      <c r="M52">
        <f>_xlfn.XLOOKUP($I52&amp;M$1,'1999-2019'!$T$2:$T$183,'1999-2019'!$S$2:$S$183,,0)</f>
        <v>155.30000000000001</v>
      </c>
      <c r="N52">
        <f>_xlfn.XLOOKUP($I52&amp;N$1,'1999-2019'!$T$2:$T$183,'1999-2019'!$S$2:$S$183,,0)</f>
        <v>440.9</v>
      </c>
    </row>
    <row r="53" spans="1:14" x14ac:dyDescent="0.35">
      <c r="A53">
        <f t="shared" si="3"/>
        <v>2019</v>
      </c>
      <c r="B53" s="3">
        <f>'1999-2019'!D22</f>
        <v>31638</v>
      </c>
      <c r="C53">
        <f>'1999-2019'!F22</f>
        <v>19.600000000000001</v>
      </c>
      <c r="D53">
        <f>'1999-2019'!G22</f>
        <v>18.3</v>
      </c>
      <c r="E53">
        <f>(D53/D33)^(1/20)-1</f>
        <v>-2.6478969948457221E-2</v>
      </c>
      <c r="F53">
        <f>D53/D33-1</f>
        <v>-0.4153354632587859</v>
      </c>
      <c r="I53">
        <f t="shared" si="1"/>
        <v>2019</v>
      </c>
      <c r="J53">
        <f>_xlfn.XLOOKUP($I53&amp;J$1,'1999-2019'!$T$2:$T$183,'1999-2019'!$S$2:$S$183,,0)</f>
        <v>1.9</v>
      </c>
      <c r="K53">
        <f>_xlfn.XLOOKUP($I53&amp;K$1,'1999-2019'!$T$2:$T$183,'1999-2019'!$S$2:$S$183,,0)</f>
        <v>14.3</v>
      </c>
      <c r="L53">
        <f>_xlfn.XLOOKUP($I53&amp;L$1,'1999-2019'!$T$2:$T$183,'1999-2019'!$S$2:$S$183,,0)</f>
        <v>51.6</v>
      </c>
      <c r="M53">
        <f>_xlfn.XLOOKUP($I53&amp;M$1,'1999-2019'!$T$2:$T$183,'1999-2019'!$S$2:$S$183,,0)</f>
        <v>149.9</v>
      </c>
      <c r="N53">
        <f>_xlfn.XLOOKUP($I53&amp;N$1,'1999-2019'!$T$2:$T$183,'1999-2019'!$S$2:$S$183,,0)</f>
        <v>430.2</v>
      </c>
    </row>
    <row r="54" spans="1:14" x14ac:dyDescent="0.35">
      <c r="A54">
        <v>2020</v>
      </c>
      <c r="B54" s="3">
        <f>'2018-2022 annual'!D4</f>
        <v>32707</v>
      </c>
      <c r="C54">
        <f>'2018-2022 annual'!F4</f>
        <v>20.2</v>
      </c>
      <c r="D54">
        <f>'2018-2022 annual'!G4</f>
        <v>18.5</v>
      </c>
    </row>
    <row r="55" spans="1:14" x14ac:dyDescent="0.35">
      <c r="A55">
        <v>2021</v>
      </c>
      <c r="B55" s="3">
        <f>'2018-2022 annual'!D5</f>
        <v>32563</v>
      </c>
      <c r="C55">
        <f>'2018-2022 annual'!F5</f>
        <v>19.8</v>
      </c>
      <c r="D55">
        <f>'2018-2022 annual'!G5</f>
        <v>19</v>
      </c>
    </row>
    <row r="56" spans="1:14" x14ac:dyDescent="0.35">
      <c r="A56">
        <v>2022</v>
      </c>
      <c r="B56" s="3">
        <f>'2018-2022 annual'!D6</f>
        <v>33360</v>
      </c>
      <c r="C56">
        <f>'2018-2022 annual'!F6</f>
        <v>20.3</v>
      </c>
      <c r="D56">
        <f>'2018-2022 annual'!G6</f>
        <v>19.399999999999999</v>
      </c>
      <c r="E56" s="8">
        <f>SQRT(D56/D54)-1</f>
        <v>2.4035472358574506E-2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C79BF2-C22D-4F5B-B969-8F7D78063473}">
  <dimension ref="A1:E27"/>
  <sheetViews>
    <sheetView workbookViewId="0">
      <selection activeCell="B14" sqref="B14"/>
    </sheetView>
  </sheetViews>
  <sheetFormatPr defaultRowHeight="14.5" x14ac:dyDescent="0.35"/>
  <cols>
    <col min="1" max="1" width="20.6328125" customWidth="1"/>
    <col min="2" max="2" width="40.6328125" customWidth="1"/>
    <col min="3" max="3" width="2.6328125" customWidth="1"/>
    <col min="4" max="4" width="20.6328125" customWidth="1"/>
    <col min="5" max="5" width="40.6328125" customWidth="1"/>
  </cols>
  <sheetData>
    <row r="1" spans="1:2" x14ac:dyDescent="0.35">
      <c r="A1" t="s">
        <v>165</v>
      </c>
      <c r="B1" t="s">
        <v>213</v>
      </c>
    </row>
    <row r="2" spans="1:2" x14ac:dyDescent="0.35">
      <c r="A2" t="s">
        <v>166</v>
      </c>
      <c r="B2" t="s">
        <v>212</v>
      </c>
    </row>
    <row r="5" spans="1:2" x14ac:dyDescent="0.35">
      <c r="A5" s="6" t="s">
        <v>167</v>
      </c>
    </row>
    <row r="6" spans="1:2" x14ac:dyDescent="0.35">
      <c r="A6" t="s">
        <v>182</v>
      </c>
      <c r="B6" t="s">
        <v>183</v>
      </c>
    </row>
    <row r="7" spans="1:2" x14ac:dyDescent="0.35">
      <c r="B7" t="s">
        <v>184</v>
      </c>
    </row>
    <row r="18" spans="1:5" x14ac:dyDescent="0.35">
      <c r="A18" s="6" t="s">
        <v>168</v>
      </c>
      <c r="B18" s="6" t="s">
        <v>169</v>
      </c>
      <c r="D18" s="6" t="s">
        <v>170</v>
      </c>
      <c r="E18" s="6" t="s">
        <v>169</v>
      </c>
    </row>
    <row r="19" spans="1:5" x14ac:dyDescent="0.35">
      <c r="A19" t="s">
        <v>214</v>
      </c>
      <c r="D19" t="s">
        <v>177</v>
      </c>
    </row>
    <row r="20" spans="1:5" x14ac:dyDescent="0.35">
      <c r="A20" t="s">
        <v>171</v>
      </c>
    </row>
    <row r="21" spans="1:5" x14ac:dyDescent="0.35">
      <c r="A21" t="s">
        <v>172</v>
      </c>
    </row>
    <row r="22" spans="1:5" x14ac:dyDescent="0.35">
      <c r="A22" t="s">
        <v>173</v>
      </c>
    </row>
    <row r="23" spans="1:5" x14ac:dyDescent="0.35">
      <c r="A23" t="s">
        <v>174</v>
      </c>
    </row>
    <row r="24" spans="1:5" x14ac:dyDescent="0.35">
      <c r="A24" t="s">
        <v>215</v>
      </c>
    </row>
    <row r="25" spans="1:5" x14ac:dyDescent="0.35">
      <c r="A25" t="s">
        <v>175</v>
      </c>
    </row>
    <row r="26" spans="1:5" x14ac:dyDescent="0.35">
      <c r="A26" t="s">
        <v>181</v>
      </c>
    </row>
    <row r="27" spans="1:5" x14ac:dyDescent="0.35">
      <c r="A27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Charts</vt:lpstr>
      </vt:variant>
      <vt:variant>
        <vt:i4>4</vt:i4>
      </vt:variant>
    </vt:vector>
  </HeadingPairs>
  <TitlesOfParts>
    <vt:vector size="10" baseType="lpstr">
      <vt:lpstr>2018-2022 annual</vt:lpstr>
      <vt:lpstr>1999-2019</vt:lpstr>
      <vt:lpstr>1979-1998</vt:lpstr>
      <vt:lpstr>1968-1978</vt:lpstr>
      <vt:lpstr>Graph prep</vt:lpstr>
      <vt:lpstr>Documentation Information</vt:lpstr>
      <vt:lpstr>Overall Rates</vt:lpstr>
      <vt:lpstr>2010-2022 curves</vt:lpstr>
      <vt:lpstr>Age Ranges</vt:lpstr>
      <vt:lpstr>Prior Decade Improvement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Pat Campbell</dc:creator>
  <cp:lastModifiedBy>Mary Pat Campbell</cp:lastModifiedBy>
  <dcterms:created xsi:type="dcterms:W3CDTF">2021-11-10T21:21:07Z</dcterms:created>
  <dcterms:modified xsi:type="dcterms:W3CDTF">2023-11-06T21:06:41Z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{605FBCB4-481C-4A41-9BDE-55A2D7FDB2E0}</vt:lpwstr>
  </property>
</Properties>
</file>