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nning-my.sharepoint.com/personal/marypat_campbell_conning_com/Documents/Documents/STUMP writing/mortality/WONDER/gun deaths/"/>
    </mc:Choice>
  </mc:AlternateContent>
  <xr:revisionPtr revIDLastSave="46" documentId="8_{9EA70E61-CCB8-428E-BBA1-21114CBC041B}" xr6:coauthVersionLast="47" xr6:coauthVersionMax="47" xr10:uidLastSave="{AF15FC3E-77FA-405C-9122-CB6F8D473C2D}"/>
  <bookViews>
    <workbookView minimized="1" xWindow="1808" yWindow="1808" windowWidth="14399" windowHeight="7380" xr2:uid="{A50F8C19-8359-4387-BE9B-5DCB1A358092}"/>
  </bookViews>
  <sheets>
    <sheet name="tile grid blues" sheetId="3" r:id="rId1"/>
    <sheet name="Gun Homicide Rates" sheetId="6" r:id="rId2"/>
  </sheets>
  <definedNames>
    <definedName name="_xlchart.v5.0" hidden="1">#REF!</definedName>
    <definedName name="_xlchart.v5.1" hidden="1">#REF!</definedName>
    <definedName name="_xlchart.v5.2" hidden="1">#REF!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0" i="6" l="1"/>
  <c r="G35" i="6"/>
  <c r="G21" i="6"/>
  <c r="G13" i="6"/>
  <c r="W54" i="3"/>
  <c r="W53" i="3"/>
  <c r="W52" i="3"/>
  <c r="W51" i="3"/>
  <c r="W50" i="3"/>
  <c r="W49" i="3"/>
  <c r="W48" i="3"/>
  <c r="W47" i="3"/>
  <c r="W46" i="3"/>
  <c r="W45" i="3"/>
  <c r="W44" i="3"/>
  <c r="W43" i="3"/>
  <c r="W42" i="3"/>
  <c r="W41" i="3"/>
  <c r="W40" i="3"/>
  <c r="W39" i="3"/>
  <c r="W38" i="3"/>
  <c r="W37" i="3"/>
  <c r="W36" i="3"/>
  <c r="W35" i="3"/>
  <c r="W34" i="3"/>
  <c r="W32" i="3"/>
  <c r="W31" i="3"/>
  <c r="W30" i="3"/>
  <c r="W29" i="3"/>
  <c r="W28" i="3"/>
  <c r="W27" i="3"/>
  <c r="W26" i="3"/>
  <c r="W25" i="3"/>
  <c r="W24" i="3"/>
  <c r="W23" i="3"/>
  <c r="W22" i="3"/>
  <c r="W21" i="3"/>
  <c r="W20" i="3"/>
  <c r="W19" i="3"/>
  <c r="W18" i="3"/>
  <c r="W17" i="3"/>
  <c r="W16" i="3"/>
  <c r="W15" i="3"/>
  <c r="W14" i="3"/>
  <c r="W13" i="3"/>
  <c r="W12" i="3"/>
  <c r="W11" i="3"/>
  <c r="W10" i="3"/>
  <c r="W9" i="3"/>
  <c r="W8" i="3"/>
  <c r="W7" i="3"/>
  <c r="W6" i="3"/>
  <c r="W5" i="3"/>
  <c r="W4" i="3"/>
  <c r="W33" i="3"/>
  <c r="E10" i="3" l="1"/>
  <c r="H8" i="3"/>
  <c r="I11" i="3"/>
  <c r="C9" i="3"/>
  <c r="J11" i="3"/>
  <c r="L8" i="3"/>
  <c r="D11" i="3"/>
  <c r="F14" i="3"/>
  <c r="H12" i="3"/>
  <c r="F10" i="3"/>
  <c r="J12" i="3"/>
  <c r="M10" i="3"/>
  <c r="J10" i="3"/>
  <c r="C10" i="3"/>
  <c r="F13" i="3"/>
  <c r="I10" i="3"/>
  <c r="F9" i="3"/>
  <c r="I12" i="3"/>
  <c r="K9" i="3"/>
  <c r="E12" i="3"/>
  <c r="K10" i="3"/>
  <c r="M8" i="3"/>
  <c r="D10" i="3"/>
  <c r="F11" i="3"/>
  <c r="E9" i="3"/>
  <c r="G11" i="3"/>
  <c r="H13" i="3"/>
  <c r="G9" i="3"/>
  <c r="I9" i="3"/>
  <c r="L9" i="3"/>
  <c r="K11" i="3"/>
  <c r="M7" i="3"/>
  <c r="G13" i="3"/>
  <c r="H11" i="3"/>
  <c r="F12" i="3"/>
  <c r="G10" i="3"/>
  <c r="H10" i="3"/>
  <c r="H9" i="3"/>
  <c r="D9" i="3"/>
  <c r="C14" i="3"/>
  <c r="J13" i="3"/>
  <c r="K14" i="3"/>
  <c r="K12" i="3"/>
  <c r="L11" i="3"/>
  <c r="L10" i="3"/>
  <c r="E11" i="3"/>
  <c r="C11" i="3"/>
  <c r="G12" i="3"/>
  <c r="D12" i="3"/>
  <c r="C7" i="3" l="1"/>
  <c r="Z7" i="3"/>
  <c r="M5" i="3" s="1"/>
  <c r="Z8" i="3"/>
  <c r="P5" i="3" s="1"/>
  <c r="Z6" i="3"/>
  <c r="J5" i="3" s="1"/>
  <c r="Z5" i="3"/>
  <c r="Z4" i="3"/>
  <c r="I13" i="3"/>
  <c r="G5" i="3" l="1"/>
  <c r="D5" i="3"/>
</calcChain>
</file>

<file path=xl/sharedStrings.xml><?xml version="1.0" encoding="utf-8"?>
<sst xmlns="http://schemas.openxmlformats.org/spreadsheetml/2006/main" count="180" uniqueCount="121">
  <si>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</si>
  <si>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</si>
  <si>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</si>
  <si>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</si>
  <si>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</si>
  <si>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</si>
  <si>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</si>
  <si>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</si>
  <si>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</si>
  <si>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</si>
  <si>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</si>
  <si>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</si>
  <si>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</si>
  <si>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</si>
  <si>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</si>
  <si>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</si>
  <si>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</si>
  <si>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</si>
  <si>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</si>
  <si>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</si>
  <si>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</si>
  <si>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</si>
  <si>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</si>
  <si>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</si>
  <si>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</si>
  <si>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</si>
  <si>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</si>
  <si>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</si>
  <si>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</si>
  <si>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</si>
  <si>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</si>
  <si>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</si>
  <si>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</si>
  <si>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</si>
  <si>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</si>
  <si>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</si>
  <si>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</si>
  <si>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</si>
  <si>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</si>
  <si>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</si>
  <si>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</si>
  <si>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</si>
  <si>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</si>
  <si>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</si>
  <si>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</si>
  <si>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</si>
  <si>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</si>
  <si>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</si>
  <si>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</si>
  <si>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</si>
  <si>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</si>
  <si>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Light blue</t>
  </si>
  <si>
    <t>Medium blue</t>
  </si>
  <si>
    <t>Blue</t>
  </si>
  <si>
    <t>Dark blue</t>
  </si>
  <si>
    <t>Midnight blue</t>
  </si>
  <si>
    <t>Notes</t>
  </si>
  <si>
    <t>State</t>
  </si>
  <si>
    <t>State Code</t>
  </si>
  <si>
    <t>Deaths</t>
  </si>
  <si>
    <t>Population</t>
  </si>
  <si>
    <t>Crude Rate</t>
  </si>
  <si>
    <t>Age Adjusted Rate</t>
  </si>
  <si>
    <t>Unreliable</t>
  </si>
  <si>
    <t>Total</t>
  </si>
  <si>
    <t>---</t>
  </si>
  <si>
    <t>Dataset: Underlying Cause of Death, 1999-2020</t>
  </si>
  <si>
    <t>Query Parameters:</t>
  </si>
  <si>
    <t>Injury Intent: Homicide</t>
  </si>
  <si>
    <t>Injury Mechanism &amp; All Other Leading Causes: Firearm</t>
  </si>
  <si>
    <t>Year/Month: 2020</t>
  </si>
  <si>
    <t>Group By: State</t>
  </si>
  <si>
    <t>Show Totals: True</t>
  </si>
  <si>
    <t>Show Zero Values: False</t>
  </si>
  <si>
    <t>Show Suppressed: False</t>
  </si>
  <si>
    <t>Standard Population: 2000 U.S. Std. Population</t>
  </si>
  <si>
    <t>Calculate Rates Per: 100,000</t>
  </si>
  <si>
    <t>Rate Options: Default intercensal populations for years 2001-2009 (except Infant Age Groups)</t>
  </si>
  <si>
    <t>Help: See http://wonder.cdc.gov/wonder/help/ucd.html for more information.</t>
  </si>
  <si>
    <t>Query Date: May 31, 2022 3:16:30 PM</t>
  </si>
  <si>
    <t>Suggested Citation: Centers for Disease Control and Prevention, National Center for Health Statistics. National Vital Statistics</t>
  </si>
  <si>
    <t>System, Mortality 1999-2020 on CDC WONDER Online Database, released in 2021. Data are from the Multiple Cause of Death Files,</t>
  </si>
  <si>
    <t>1999-2020, as compiled from data provided by the 57 vital statistics jurisdictions through the Vital Statistics Cooperative</t>
  </si>
  <si>
    <t>Program. Accessed at http://wonder.cdc.gov/ucd-icd10.html on May 31, 2022 3:16:30 PM</t>
  </si>
  <si>
    <t>Messages:</t>
  </si>
  <si>
    <t>1. Rows with suppressed Deaths are hidden, but the Deaths and Population values in those rows are included in the totals. Use</t>
  </si>
  <si>
    <t>Quick Options above to show suppressed rows.</t>
  </si>
  <si>
    <t>Caveats:</t>
  </si>
  <si>
    <t>1. Data are Suppressed when the data meet the criteria for confidentiality constraints. More information:</t>
  </si>
  <si>
    <t>http://wonder.cdc.gov/wonder/help/ucd.html#Assurance of Confidentiality.</t>
  </si>
  <si>
    <t>2. Death rates are flagged as Unreliable when the rate is calculated with a numerator of 20 or less. More information:</t>
  </si>
  <si>
    <t>http://wonder.cdc.gov/wonder/help/ucd.html#Unreliable.</t>
  </si>
  <si>
    <t>3. The populations used to calculate standard age-adjusted rates are documented here: More information:</t>
  </si>
  <si>
    <t>http://wonder.cdc.gov/wonder/help/ucd.html#2000 Standard Population.</t>
  </si>
  <si>
    <t>4. The method used to calculate age-adjusted rates is documented here: More information:</t>
  </si>
  <si>
    <t>http://wonder.cdc.gov/wonder/help/ucd.html#Age-Adjusted Rates.</t>
  </si>
  <si>
    <t>5. Deaths for persons of unknown age are included in counts and crude rates, but are not included in age-adjusted rates.</t>
  </si>
  <si>
    <t>6. The population figures for year 2020 are bridged-race estimates of the July 1 resident population, from the Vintage 2020</t>
  </si>
  <si>
    <t>postcensal series released by NCHS on September 22, 2021. The population figures for year 2019 are bridged-race estimates of the</t>
  </si>
  <si>
    <t>July 1 resident population, from the Vintage 2019 postcensal series released by NCHS on July 9, 2020. The population figures for</t>
  </si>
  <si>
    <t>year 2018 are bridged-race estimates of the July 1 resident population, from the Vintage 2018 postcensal series released by NCHS</t>
  </si>
  <si>
    <t>on June 25, 2019. The population figures for year 2017 are bridged-race estimates of the July 1 resident population, from the</t>
  </si>
  <si>
    <t>Vintage 2017 postcensal series released by NCHS on June 27, 2018. The population figures for year 2016 are bridged-race</t>
  </si>
  <si>
    <t>estimates of the July 1 resident population, from the Vintage 2016 postcensal series released by NCHS on June 26, 2017. The</t>
  </si>
  <si>
    <t>population figures for year 2015 are bridged-race estimates of the July 1 resident population, from the Vintage 2015 postcensal</t>
  </si>
  <si>
    <t>series released by NCHS on June 28, 2016. The population figures for year 2014 are bridged-race estimates of the July 1 resident</t>
  </si>
  <si>
    <t>population, from the Vintage 2014 postcensal series released by NCHS on June 30, 2015. The population figures for year 2013 are</t>
  </si>
  <si>
    <t>bridged-race estimates of the July 1 resident population, from the Vintage 2013 postcensal series released by NCHS on June 26,</t>
  </si>
  <si>
    <t>2014. The population figures for year 2012 are bridged-race estimates of the July 1 resident population, from the Vintage 2012</t>
  </si>
  <si>
    <t>postcensal series released by NCHS on June 13, 2013. The population figures for year 2011 are bridged-race estimates of the July</t>
  </si>
  <si>
    <t>1 resident population, from the Vintage 2011 postcensal series released by NCHS on July 18, 2012. Population figures for 2010</t>
  </si>
  <si>
    <t>are April 1 Census counts. The population figures for years 2001 - 2009 are bridged-race estimates of the July 1 resident</t>
  </si>
  <si>
    <t>population, from the revised intercensal county-level 2000 - 2009 series released by NCHS on October 26, 2012. Population</t>
  </si>
  <si>
    <t>figures for 2000 are April 1 Census counts. Population figures for 1999 are from the 1990-1999 intercensal series of July 1</t>
  </si>
  <si>
    <t>estimates. Population figures for the infant age groups are the number of live births. &lt;br/&gt;&lt;b&gt;Note:&lt;/b&gt; Rates and population</t>
  </si>
  <si>
    <t>figures for years 2001 - 2009 differ slightly from previously published reports, due to use of the population estimates which</t>
  </si>
  <si>
    <t>were available at the time of release.</t>
  </si>
  <si>
    <t>7. The population figures used in the calculation of death rates for the age group 'under 1 year' are the estimates of the</t>
  </si>
  <si>
    <t>resident population that is under one year of age. More information: http://wonder.cdc.gov/wonder/help/ucd.html#Age Group.</t>
  </si>
  <si>
    <t>Gun Homicide Age-Adjusted Death Rate, 2020</t>
  </si>
  <si>
    <t>approximation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</si>
</sst>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1">
    <numFmt numFmtId="164" formatCode="\A\K"/>
    <numFmt numFmtId="165" formatCode="\M\E"/>
    <numFmt numFmtId="166" formatCode="\W\I"/>
    <numFmt numFmtId="167" formatCode="\V\T;\V\T"/>
    <numFmt numFmtId="168" formatCode="\N\H"/>
    <numFmt numFmtId="169" formatCode="\W\A"/>
    <numFmt numFmtId="170" formatCode="\I\D"/>
    <numFmt numFmtId="171" formatCode="\M\T"/>
    <numFmt numFmtId="172" formatCode="\N\D"/>
    <numFmt numFmtId="173" formatCode="\M\N"/>
    <numFmt numFmtId="174" formatCode="\I\L;\I\L"/>
    <numFmt numFmtId="175" formatCode="\M\I"/>
    <numFmt numFmtId="176" formatCode="\N\Y"/>
    <numFmt numFmtId="177" formatCode="\M\A"/>
    <numFmt numFmtId="178" formatCode="\O\R"/>
    <numFmt numFmtId="179" formatCode="\N\V"/>
    <numFmt numFmtId="180" formatCode="\W\Y"/>
    <numFmt numFmtId="181" formatCode="\S\D"/>
    <numFmt numFmtId="182" formatCode="\I\A"/>
    <numFmt numFmtId="183" formatCode="\I\N"/>
    <numFmt numFmtId="184" formatCode="\O\H"/>
    <numFmt numFmtId="185" formatCode="\P\A"/>
    <numFmt numFmtId="186" formatCode="\N\J"/>
    <numFmt numFmtId="187" formatCode="\C\T"/>
    <numFmt numFmtId="188" formatCode="\R\I"/>
    <numFmt numFmtId="189" formatCode="\C\A"/>
    <numFmt numFmtId="190" formatCode="\U\T"/>
    <numFmt numFmtId="191" formatCode="\C\O"/>
    <numFmt numFmtId="192" formatCode="\N\E"/>
    <numFmt numFmtId="193" formatCode="\M\O"/>
    <numFmt numFmtId="194" formatCode="\K\Y"/>
    <numFmt numFmtId="195" formatCode="\W\V;\W\V"/>
    <numFmt numFmtId="196" formatCode="\V\A"/>
    <numFmt numFmtId="197" formatCode="\M\D"/>
    <numFmt numFmtId="198" formatCode="\D\E"/>
    <numFmt numFmtId="199" formatCode="\A\Z"/>
    <numFmt numFmtId="200" formatCode="\N\M"/>
    <numFmt numFmtId="201" formatCode="\K\S"/>
    <numFmt numFmtId="202" formatCode="\A\R"/>
    <numFmt numFmtId="203" formatCode="\T\N"/>
    <numFmt numFmtId="204" formatCode="\N\C"/>
    <numFmt numFmtId="205" formatCode="\S\C"/>
    <numFmt numFmtId="206" formatCode="\D\C"/>
    <numFmt numFmtId="207" formatCode="\O\K"/>
    <numFmt numFmtId="208" formatCode="\L\A"/>
    <numFmt numFmtId="209" formatCode="\M\S"/>
    <numFmt numFmtId="210" formatCode="\A\L"/>
    <numFmt numFmtId="211" formatCode="\G\A"/>
    <numFmt numFmtId="212" formatCode="\H\I"/>
    <numFmt numFmtId="213" formatCode="\T\X"/>
    <numFmt numFmtId="214" formatCode="\F\L"/>
  </numFmts>
  <fonts count="5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Lato Regular"/>
    </font>
    <font>
      <sz val="12"/>
      <name val="Lato Regular"/>
    </font>
    <font>
      <sz val="22"/>
      <color theme="1"/>
      <name val="Lato Regula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</fills>
  <borders count="2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1" applyFont="1" applyBorder="1" applyAlignment="1">
      <alignment vertical="center"/>
    </xf>
    <xf numFmtId="0" fontId="2" fillId="0" borderId="0" xfId="1" applyFont="1" applyAlignment="1"/>
    <xf numFmtId="0" fontId="2" fillId="0" borderId="0" xfId="1" applyFont="1" applyBorder="1" applyAlignment="1"/>
    <xf numFmtId="0" fontId="2" fillId="2" borderId="0" xfId="1" applyFont="1" applyFill="1" applyBorder="1" applyAlignment="1">
      <alignment horizontal="left" vertical="center"/>
    </xf>
    <xf numFmtId="0" fontId="2" fillId="0" borderId="0" xfId="1" applyFont="1" applyBorder="1"/>
    <xf numFmtId="164" fontId="3" fillId="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165" fontId="3" fillId="0" borderId="1" xfId="1" applyNumberFormat="1" applyFont="1" applyFill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166" fontId="3" fillId="0" borderId="1" xfId="1" applyNumberFormat="1" applyFont="1" applyFill="1" applyBorder="1" applyAlignment="1">
      <alignment horizontal="center" vertical="center"/>
    </xf>
    <xf numFmtId="167" fontId="3" fillId="0" borderId="1" xfId="1" applyNumberFormat="1" applyFont="1" applyFill="1" applyBorder="1" applyAlignment="1">
      <alignment horizontal="center" vertical="center"/>
    </xf>
    <xf numFmtId="168" fontId="3" fillId="0" borderId="1" xfId="1" applyNumberFormat="1" applyFont="1" applyFill="1" applyBorder="1" applyAlignment="1">
      <alignment horizontal="center" vertical="center"/>
    </xf>
    <xf numFmtId="0" fontId="2" fillId="4" borderId="0" xfId="1" applyFont="1" applyFill="1" applyBorder="1" applyAlignment="1">
      <alignment horizontal="left" vertical="center"/>
    </xf>
    <xf numFmtId="169" fontId="3" fillId="0" borderId="1" xfId="1" applyNumberFormat="1" applyFont="1" applyFill="1" applyBorder="1" applyAlignment="1">
      <alignment horizontal="center" vertical="center"/>
    </xf>
    <xf numFmtId="170" fontId="3" fillId="0" borderId="1" xfId="1" applyNumberFormat="1" applyFont="1" applyFill="1" applyBorder="1" applyAlignment="1">
      <alignment horizontal="center" vertical="center"/>
    </xf>
    <xf numFmtId="171" fontId="3" fillId="0" borderId="1" xfId="1" applyNumberFormat="1" applyFont="1" applyFill="1" applyBorder="1" applyAlignment="1">
      <alignment horizontal="center" vertical="center"/>
    </xf>
    <xf numFmtId="172" fontId="3" fillId="0" borderId="1" xfId="1" applyNumberFormat="1" applyFont="1" applyFill="1" applyBorder="1" applyAlignment="1">
      <alignment horizontal="center" vertical="center"/>
    </xf>
    <xf numFmtId="173" fontId="3" fillId="0" borderId="1" xfId="1" applyNumberFormat="1" applyFont="1" applyFill="1" applyBorder="1" applyAlignment="1">
      <alignment horizontal="center" vertical="center"/>
    </xf>
    <xf numFmtId="174" fontId="3" fillId="0" borderId="1" xfId="1" applyNumberFormat="1" applyFont="1" applyFill="1" applyBorder="1" applyAlignment="1">
      <alignment horizontal="center" vertical="center"/>
    </xf>
    <xf numFmtId="175" fontId="3" fillId="0" borderId="1" xfId="1" applyNumberFormat="1" applyFont="1" applyFill="1" applyBorder="1" applyAlignment="1">
      <alignment horizontal="center" vertical="center"/>
    </xf>
    <xf numFmtId="176" fontId="3" fillId="0" borderId="1" xfId="1" applyNumberFormat="1" applyFont="1" applyFill="1" applyBorder="1" applyAlignment="1">
      <alignment horizontal="center" vertical="center"/>
    </xf>
    <xf numFmtId="177" fontId="3" fillId="0" borderId="1" xfId="1" applyNumberFormat="1" applyFont="1" applyFill="1" applyBorder="1" applyAlignment="1">
      <alignment horizontal="center" vertical="center"/>
    </xf>
    <xf numFmtId="178" fontId="3" fillId="0" borderId="1" xfId="1" applyNumberFormat="1" applyFont="1" applyFill="1" applyBorder="1" applyAlignment="1">
      <alignment horizontal="center" vertical="center"/>
    </xf>
    <xf numFmtId="179" fontId="3" fillId="0" borderId="1" xfId="1" applyNumberFormat="1" applyFont="1" applyFill="1" applyBorder="1" applyAlignment="1">
      <alignment horizontal="center" vertical="center"/>
    </xf>
    <xf numFmtId="180" fontId="3" fillId="0" borderId="1" xfId="1" applyNumberFormat="1" applyFont="1" applyFill="1" applyBorder="1" applyAlignment="1">
      <alignment horizontal="center" vertical="center"/>
    </xf>
    <xf numFmtId="181" fontId="3" fillId="0" borderId="1" xfId="1" applyNumberFormat="1" applyFont="1" applyFill="1" applyBorder="1" applyAlignment="1">
      <alignment horizontal="center" vertical="center"/>
    </xf>
    <xf numFmtId="182" fontId="3" fillId="0" borderId="1" xfId="1" applyNumberFormat="1" applyFont="1" applyFill="1" applyBorder="1" applyAlignment="1">
      <alignment horizontal="center" vertical="center"/>
    </xf>
    <xf numFmtId="183" fontId="3" fillId="0" borderId="1" xfId="1" applyNumberFormat="1" applyFont="1" applyFill="1" applyBorder="1" applyAlignment="1">
      <alignment horizontal="center" vertical="center"/>
    </xf>
    <xf numFmtId="184" fontId="3" fillId="0" borderId="1" xfId="1" applyNumberFormat="1" applyFont="1" applyFill="1" applyBorder="1" applyAlignment="1">
      <alignment horizontal="center" vertical="center"/>
    </xf>
    <xf numFmtId="185" fontId="3" fillId="0" borderId="1" xfId="1" applyNumberFormat="1" applyFont="1" applyFill="1" applyBorder="1" applyAlignment="1">
      <alignment horizontal="center" vertical="center"/>
    </xf>
    <xf numFmtId="186" fontId="3" fillId="0" borderId="1" xfId="1" applyNumberFormat="1" applyFont="1" applyFill="1" applyBorder="1" applyAlignment="1">
      <alignment horizontal="center" vertical="center"/>
    </xf>
    <xf numFmtId="187" fontId="3" fillId="0" borderId="1" xfId="1" applyNumberFormat="1" applyFont="1" applyFill="1" applyBorder="1" applyAlignment="1">
      <alignment horizontal="center" vertical="center"/>
    </xf>
    <xf numFmtId="188" fontId="3" fillId="0" borderId="1" xfId="1" applyNumberFormat="1" applyFont="1" applyFill="1" applyBorder="1" applyAlignment="1">
      <alignment horizontal="center" vertical="center"/>
    </xf>
    <xf numFmtId="189" fontId="3" fillId="0" borderId="1" xfId="1" applyNumberFormat="1" applyFont="1" applyFill="1" applyBorder="1" applyAlignment="1">
      <alignment horizontal="center" vertical="center"/>
    </xf>
    <xf numFmtId="190" fontId="3" fillId="0" borderId="1" xfId="1" applyNumberFormat="1" applyFont="1" applyFill="1" applyBorder="1" applyAlignment="1">
      <alignment horizontal="center" vertical="center"/>
    </xf>
    <xf numFmtId="191" fontId="3" fillId="0" borderId="1" xfId="1" applyNumberFormat="1" applyFont="1" applyFill="1" applyBorder="1" applyAlignment="1">
      <alignment horizontal="center" vertical="center"/>
    </xf>
    <xf numFmtId="192" fontId="3" fillId="0" borderId="1" xfId="1" applyNumberFormat="1" applyFont="1" applyFill="1" applyBorder="1" applyAlignment="1">
      <alignment horizontal="center" vertical="center"/>
    </xf>
    <xf numFmtId="193" fontId="3" fillId="0" borderId="1" xfId="1" applyNumberFormat="1" applyFont="1" applyFill="1" applyBorder="1" applyAlignment="1">
      <alignment horizontal="center" vertical="center"/>
    </xf>
    <xf numFmtId="194" fontId="3" fillId="0" borderId="1" xfId="1" applyNumberFormat="1" applyFont="1" applyFill="1" applyBorder="1" applyAlignment="1">
      <alignment horizontal="center" vertical="center"/>
    </xf>
    <xf numFmtId="195" fontId="3" fillId="0" borderId="1" xfId="1" applyNumberFormat="1" applyFont="1" applyFill="1" applyBorder="1" applyAlignment="1">
      <alignment horizontal="center" vertical="center"/>
    </xf>
    <xf numFmtId="196" fontId="3" fillId="0" borderId="1" xfId="1" applyNumberFormat="1" applyFont="1" applyFill="1" applyBorder="1" applyAlignment="1">
      <alignment horizontal="center" vertical="center"/>
    </xf>
    <xf numFmtId="197" fontId="3" fillId="0" borderId="1" xfId="1" applyNumberFormat="1" applyFont="1" applyFill="1" applyBorder="1" applyAlignment="1">
      <alignment horizontal="center" vertical="center"/>
    </xf>
    <xf numFmtId="198" fontId="3" fillId="0" borderId="1" xfId="1" applyNumberFormat="1" applyFont="1" applyFill="1" applyBorder="1" applyAlignment="1">
      <alignment horizontal="center" vertical="center"/>
    </xf>
    <xf numFmtId="199" fontId="3" fillId="0" borderId="1" xfId="1" applyNumberFormat="1" applyFont="1" applyFill="1" applyBorder="1" applyAlignment="1">
      <alignment horizontal="center" vertical="center"/>
    </xf>
    <xf numFmtId="200" fontId="3" fillId="0" borderId="1" xfId="1" applyNumberFormat="1" applyFont="1" applyFill="1" applyBorder="1" applyAlignment="1">
      <alignment horizontal="center" vertical="center"/>
    </xf>
    <xf numFmtId="201" fontId="3" fillId="0" borderId="1" xfId="1" applyNumberFormat="1" applyFont="1" applyFill="1" applyBorder="1" applyAlignment="1">
      <alignment horizontal="center" vertical="center"/>
    </xf>
    <xf numFmtId="202" fontId="3" fillId="0" borderId="1" xfId="1" applyNumberFormat="1" applyFont="1" applyFill="1" applyBorder="1" applyAlignment="1">
      <alignment horizontal="center" vertical="center"/>
    </xf>
    <xf numFmtId="203" fontId="3" fillId="0" borderId="1" xfId="1" applyNumberFormat="1" applyFont="1" applyFill="1" applyBorder="1" applyAlignment="1">
      <alignment horizontal="center" vertical="center"/>
    </xf>
    <xf numFmtId="204" fontId="3" fillId="0" borderId="1" xfId="1" applyNumberFormat="1" applyFont="1" applyFill="1" applyBorder="1" applyAlignment="1">
      <alignment horizontal="center" vertical="center"/>
    </xf>
    <xf numFmtId="205" fontId="3" fillId="0" borderId="1" xfId="1" applyNumberFormat="1" applyFont="1" applyFill="1" applyBorder="1" applyAlignment="1">
      <alignment horizontal="center" vertical="center"/>
    </xf>
    <xf numFmtId="206" fontId="3" fillId="0" borderId="1" xfId="1" applyNumberFormat="1" applyFont="1" applyFill="1" applyBorder="1" applyAlignment="1">
      <alignment horizontal="center" vertical="center"/>
    </xf>
    <xf numFmtId="207" fontId="3" fillId="0" borderId="1" xfId="1" applyNumberFormat="1" applyFont="1" applyFill="1" applyBorder="1" applyAlignment="1">
      <alignment horizontal="center" vertical="center"/>
    </xf>
    <xf numFmtId="208" fontId="3" fillId="0" borderId="1" xfId="1" applyNumberFormat="1" applyFont="1" applyFill="1" applyBorder="1" applyAlignment="1">
      <alignment horizontal="center" vertical="center"/>
    </xf>
    <xf numFmtId="209" fontId="3" fillId="0" borderId="1" xfId="1" applyNumberFormat="1" applyFont="1" applyFill="1" applyBorder="1" applyAlignment="1">
      <alignment horizontal="center" vertical="center"/>
    </xf>
    <xf numFmtId="210" fontId="3" fillId="0" borderId="1" xfId="1" applyNumberFormat="1" applyFont="1" applyFill="1" applyBorder="1" applyAlignment="1">
      <alignment horizontal="center" vertical="center"/>
    </xf>
    <xf numFmtId="211" fontId="3" fillId="0" borderId="1" xfId="1" applyNumberFormat="1" applyFont="1" applyFill="1" applyBorder="1" applyAlignment="1">
      <alignment horizontal="center" vertical="center"/>
    </xf>
    <xf numFmtId="212" fontId="3" fillId="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/>
    <xf numFmtId="213" fontId="3" fillId="0" borderId="1" xfId="1" applyNumberFormat="1" applyFont="1" applyFill="1" applyBorder="1" applyAlignment="1">
      <alignment horizontal="center" vertical="center"/>
    </xf>
    <xf numFmtId="214" fontId="3" fillId="0" borderId="1" xfId="1" applyNumberFormat="1" applyFont="1" applyFill="1" applyBorder="1" applyAlignment="1">
      <alignment horizontal="center" vertical="center"/>
    </xf>
    <xf numFmtId="0" fontId="3" fillId="0" borderId="0" xfId="1" applyFont="1" applyBorder="1"/>
    <xf numFmtId="0" fontId="2" fillId="4" borderId="0" xfId="1" applyFont="1" applyFill="1" applyBorder="1" applyAlignment="1">
      <alignment horizontal="center" vertical="center"/>
    </xf>
    <xf numFmtId="0" fontId="2" fillId="5" borderId="0" xfId="1" applyFont="1" applyFill="1" applyBorder="1" applyAlignment="1">
      <alignment vertical="center"/>
    </xf>
    <xf numFmtId="0" fontId="2" fillId="6" borderId="0" xfId="1" applyFont="1" applyFill="1" applyBorder="1" applyAlignment="1">
      <alignment vertical="center"/>
    </xf>
    <xf numFmtId="0" fontId="2" fillId="7" borderId="0" xfId="1" applyFont="1" applyFill="1" applyBorder="1" applyAlignment="1">
      <alignment vertical="center"/>
    </xf>
    <xf numFmtId="0" fontId="2" fillId="8" borderId="0" xfId="1" applyFont="1" applyFill="1" applyBorder="1" applyAlignment="1">
      <alignment vertical="center"/>
    </xf>
    <xf numFmtId="0" fontId="2" fillId="0" borderId="0" xfId="1" applyFont="1" applyBorder="1" applyAlignment="1">
      <alignment horizontal="left" vertical="center" wrapText="1"/>
    </xf>
    <xf numFmtId="0" fontId="4" fillId="0" borderId="0" xfId="1" applyFont="1" applyBorder="1" applyAlignment="1">
      <alignment horizontal="center" vertical="center"/>
    </xf>
    <xf numFmtId="0" fontId="0" fillId="3" borderId="0" xfId="0" applyFill="1"/>
    <xf numFmtId="2" fontId="2" fillId="2" borderId="0" xfId="2" applyNumberFormat="1" applyFont="1" applyFill="1" applyBorder="1" applyAlignment="1">
      <alignment horizontal="right" vertical="center"/>
    </xf>
    <xf numFmtId="2" fontId="2" fillId="0" borderId="0" xfId="2" applyNumberFormat="1" applyFont="1" applyAlignment="1"/>
  </cellXfs>
  <cellStyles count="3">
    <cellStyle name="Normal" xfId="0" builtinId="0"/>
    <cellStyle name="Normal 2 2" xfId="1" xr:uid="{05074701-F252-4FC1-BF10-0B55AFAF741E}"/>
    <cellStyle name="Percent 2" xfId="2" xr:uid="{E72C1F3E-8435-4F44-B741-27E28D1F78A5}"/>
  </cellStyles>
  <dxfs count="6">
    <dxf>
      <font>
        <color auto="1"/>
      </font>
      <fill>
        <patternFill patternType="solid">
          <fgColor indexed="64"/>
          <bgColor theme="4" tint="0.79998168889431442"/>
        </patternFill>
      </fill>
    </dxf>
    <dxf>
      <font>
        <color auto="1"/>
      </font>
      <fill>
        <patternFill patternType="solid">
          <fgColor indexed="64"/>
          <bgColor theme="4" tint="0.59996337778862885"/>
        </patternFill>
      </fill>
    </dxf>
    <dxf>
      <font>
        <color auto="1"/>
      </font>
      <fill>
        <patternFill patternType="solid">
          <fgColor indexed="64"/>
          <bgColor theme="4" tint="0.39994506668294322"/>
        </patternFill>
      </fill>
    </dxf>
    <dxf>
      <font>
        <color theme="0"/>
      </font>
      <fill>
        <patternFill patternType="solid">
          <fgColor indexed="64"/>
          <bgColor theme="4" tint="-0.24994659260841701"/>
        </patternFill>
      </fill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D9B657-7B28-43DB-8DCA-1200F197107B}">
  <sheetPr>
    <tabColor rgb="FF00B050"/>
    <pageSetUpPr fitToPage="1"/>
  </sheetPr>
  <dimension ref="C4:AA55"/>
  <sheetViews>
    <sheetView showGridLines="0" tabSelected="1" zoomScale="70" zoomScaleNormal="70" workbookViewId="0">
      <selection activeCell="V12" sqref="V12"/>
    </sheetView>
  </sheetViews>
  <sheetFormatPr defaultColWidth="12.3984375" defaultRowHeight="15"/>
  <cols>
    <col min="1" max="1" width="12.3984375" style="5"/>
    <col min="2" max="21" width="6.86328125" style="5" customWidth="1"/>
    <col min="22" max="22" width="12.3984375" style="5"/>
    <col min="23" max="23" width="9.86328125" style="5" bestFit="1" customWidth="1"/>
    <col min="24" max="24" width="12.3984375" style="5"/>
    <col min="25" max="25" width="17.73046875" style="5" bestFit="1" customWidth="1"/>
    <col min="26" max="26" width="13.86328125" style="5" bestFit="1" customWidth="1"/>
    <col min="27" max="16384" width="12.3984375" style="5"/>
  </cols>
  <sheetData>
    <row r="4" spans="3:27" s="1" customFormat="1" ht="44.1" customHeight="1">
      <c r="C4" s="69" t="s">
        <v>119</v>
      </c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V4" s="2" t="s">
        <v>0</v>
      </c>
      <c r="W4" s="72">
        <f>_xlfn.XLOOKUP(V4,'Gun Homicide Rates'!$B$2:$B$50,'Gun Homicide Rates'!$G$2:$G$50,"",0)</f>
        <v>12.4</v>
      </c>
      <c r="X4" s="3"/>
      <c r="Y4" s="4" t="s">
        <v>51</v>
      </c>
      <c r="Z4" s="71">
        <f>_xlfn.PERCENTILE.INC($W$4:$W$54,AA4)</f>
        <v>1.1109950738478427</v>
      </c>
      <c r="AA4" s="1">
        <v>0</v>
      </c>
    </row>
    <row r="5" spans="3:27" s="1" customFormat="1" ht="36" customHeight="1">
      <c r="C5" s="63"/>
      <c r="D5" s="68" t="str">
        <f>"&lt;"&amp;TEXT(Z5,"0.0")</f>
        <v>&lt;2.8</v>
      </c>
      <c r="E5" s="68"/>
      <c r="F5" s="64"/>
      <c r="G5" s="68" t="str">
        <f>TEXT(Z5,"0.0")&amp;" - "&amp;TEXT(Z6,"0.0")</f>
        <v>2.8 - 4.2</v>
      </c>
      <c r="H5" s="68"/>
      <c r="I5" s="65"/>
      <c r="J5" s="68" t="str">
        <f>TEXT(Z6,"0.0")&amp;" - "&amp;TEXT(Z7,"0.0")</f>
        <v>4.2 - 6.6</v>
      </c>
      <c r="K5" s="68"/>
      <c r="L5" s="66"/>
      <c r="M5" s="68" t="str">
        <f>TEXT(Z7,"0.0")&amp;" - "&amp;TEXT(Z8,"0.0")</f>
        <v>6.6 - 8.9</v>
      </c>
      <c r="N5" s="68"/>
      <c r="O5" s="67"/>
      <c r="P5" s="68" t="str">
        <f>TEXT(Z8,"0.0")&amp;"+"</f>
        <v>8.9+</v>
      </c>
      <c r="Q5" s="68"/>
      <c r="V5" s="2" t="s">
        <v>1</v>
      </c>
      <c r="W5" s="72">
        <f>_xlfn.XLOOKUP(V5,'Gun Homicide Rates'!$B$2:$B$50,'Gun Homicide Rates'!$G$2:$G$50,"",0)</f>
        <v>3.8</v>
      </c>
      <c r="X5" s="3"/>
      <c r="Y5" s="4" t="s">
        <v>52</v>
      </c>
      <c r="Z5" s="71">
        <f>_xlfn.PERCENTILE.INC($W$4:$W$54,AA5)</f>
        <v>2.7600000000000002</v>
      </c>
      <c r="AA5" s="1">
        <v>0.2</v>
      </c>
    </row>
    <row r="6" spans="3:27" ht="21" customHeight="1" thickBot="1">
      <c r="U6" s="1"/>
      <c r="V6" s="2" t="s">
        <v>2</v>
      </c>
      <c r="W6" s="72">
        <f>_xlfn.XLOOKUP(V6,'Gun Homicide Rates'!$B$2:$B$50,'Gun Homicide Rates'!$G$2:$G$50,"",0)</f>
        <v>5.5</v>
      </c>
      <c r="X6" s="3"/>
      <c r="Y6" s="4" t="s">
        <v>53</v>
      </c>
      <c r="Z6" s="71">
        <f t="shared" ref="Z6:Z8" si="0">_xlfn.PERCENTILE.INC($W$4:$W$54,AA6)</f>
        <v>4.1800000000000006</v>
      </c>
      <c r="AA6" s="5">
        <v>0.4</v>
      </c>
    </row>
    <row r="7" spans="3:27" s="10" customFormat="1" ht="36" customHeight="1" thickTop="1" thickBot="1">
      <c r="C7" s="6">
        <f>W5</f>
        <v>3.8</v>
      </c>
      <c r="D7" s="7"/>
      <c r="E7" s="7"/>
      <c r="F7" s="7"/>
      <c r="G7" s="7"/>
      <c r="H7" s="7"/>
      <c r="I7" s="7"/>
      <c r="J7" s="7"/>
      <c r="K7" s="7"/>
      <c r="L7" s="7"/>
      <c r="M7" s="8">
        <f>W23</f>
        <v>1.1109950738478427</v>
      </c>
      <c r="N7" s="9"/>
      <c r="U7" s="1"/>
      <c r="V7" s="2" t="s">
        <v>3</v>
      </c>
      <c r="W7" s="72">
        <f>_xlfn.XLOOKUP(V7,'Gun Homicide Rates'!$B$2:$B$50,'Gun Homicide Rates'!$G$2:$G$50,"",0)</f>
        <v>10.1</v>
      </c>
      <c r="X7" s="3"/>
      <c r="Y7" s="4" t="s">
        <v>54</v>
      </c>
      <c r="Z7" s="71">
        <f t="shared" si="0"/>
        <v>6.6199999999999992</v>
      </c>
      <c r="AA7" s="10">
        <v>0.6</v>
      </c>
    </row>
    <row r="8" spans="3:27" s="10" customFormat="1" ht="36" customHeight="1" thickTop="1" thickBot="1">
      <c r="C8" s="7"/>
      <c r="D8" s="7"/>
      <c r="E8" s="7"/>
      <c r="F8" s="7"/>
      <c r="G8" s="7"/>
      <c r="H8" s="11">
        <f>W53</f>
        <v>4.5999999999999996</v>
      </c>
      <c r="I8" s="7"/>
      <c r="J8" s="7"/>
      <c r="K8" s="7"/>
      <c r="L8" s="12" t="str">
        <f>W49</f>
        <v/>
      </c>
      <c r="M8" s="13" t="str">
        <f>W33</f>
        <v/>
      </c>
      <c r="N8" s="9"/>
      <c r="U8" s="1"/>
      <c r="V8" s="2" t="s">
        <v>4</v>
      </c>
      <c r="W8" s="72">
        <f>_xlfn.XLOOKUP(V8,'Gun Homicide Rates'!$B$2:$B$50,'Gun Homicide Rates'!$G$2:$G$50,"",0)</f>
        <v>4.5</v>
      </c>
      <c r="X8" s="3"/>
      <c r="Y8" s="14" t="s">
        <v>55</v>
      </c>
      <c r="Z8" s="71">
        <f t="shared" si="0"/>
        <v>8.9400000000000031</v>
      </c>
      <c r="AA8" s="10">
        <v>0.8</v>
      </c>
    </row>
    <row r="9" spans="3:27" s="10" customFormat="1" ht="36" customHeight="1" thickTop="1" thickBot="1">
      <c r="C9" s="15">
        <f>W51</f>
        <v>2.8</v>
      </c>
      <c r="D9" s="16">
        <f>W16</f>
        <v>1.6</v>
      </c>
      <c r="E9" s="17">
        <f>W30</f>
        <v>3.5</v>
      </c>
      <c r="F9" s="18">
        <f>W38</f>
        <v>2.2213249811514042</v>
      </c>
      <c r="G9" s="19">
        <f>W27</f>
        <v>2.5</v>
      </c>
      <c r="H9" s="20">
        <f>W17</f>
        <v>9.6999999999999993</v>
      </c>
      <c r="I9" s="21">
        <f>W26</f>
        <v>7.3</v>
      </c>
      <c r="J9" s="7"/>
      <c r="K9" s="22">
        <f>W36</f>
        <v>3</v>
      </c>
      <c r="L9" s="23">
        <f>W25</f>
        <v>1.9</v>
      </c>
      <c r="M9" s="7"/>
      <c r="N9" s="9"/>
      <c r="U9" s="1"/>
      <c r="V9" s="2" t="s">
        <v>5</v>
      </c>
      <c r="W9" s="72">
        <f>_xlfn.XLOOKUP(V9,'Gun Homicide Rates'!$B$2:$B$50,'Gun Homicide Rates'!$G$2:$G$50,"",0)</f>
        <v>4.0999999999999996</v>
      </c>
      <c r="X9" s="3"/>
    </row>
    <row r="10" spans="3:27" s="10" customFormat="1" ht="36" customHeight="1" thickTop="1" thickBot="1">
      <c r="C10" s="24">
        <f>W41</f>
        <v>2.7</v>
      </c>
      <c r="D10" s="25">
        <f>W32</f>
        <v>5</v>
      </c>
      <c r="E10" s="26">
        <f>W54</f>
        <v>3.0910414749076121</v>
      </c>
      <c r="F10" s="27">
        <f>W45</f>
        <v>3.3</v>
      </c>
      <c r="G10" s="28">
        <f>W19</f>
        <v>2.9</v>
      </c>
      <c r="H10" s="29">
        <f>W18</f>
        <v>7.8</v>
      </c>
      <c r="I10" s="30">
        <f>W39</f>
        <v>7.6</v>
      </c>
      <c r="J10" s="31">
        <f>W42</f>
        <v>6.7</v>
      </c>
      <c r="K10" s="32">
        <f>W34</f>
        <v>3.1</v>
      </c>
      <c r="L10" s="33">
        <f>W10</f>
        <v>3.1</v>
      </c>
      <c r="M10" s="34">
        <f>W43</f>
        <v>2.2000000000000002</v>
      </c>
      <c r="N10" s="9"/>
      <c r="U10" s="1"/>
      <c r="V10" s="2" t="s">
        <v>6</v>
      </c>
      <c r="W10" s="72">
        <f>_xlfn.XLOOKUP(V10,'Gun Homicide Rates'!$B$2:$B$50,'Gun Homicide Rates'!$G$2:$G$50,"",0)</f>
        <v>3.1</v>
      </c>
      <c r="X10" s="3"/>
    </row>
    <row r="11" spans="3:27" s="10" customFormat="1" ht="36" customHeight="1" thickTop="1" thickBot="1">
      <c r="C11" s="35">
        <f>W8</f>
        <v>4.5</v>
      </c>
      <c r="D11" s="36">
        <f>W48</f>
        <v>2.2999999999999998</v>
      </c>
      <c r="E11" s="37">
        <f>W9</f>
        <v>4.0999999999999996</v>
      </c>
      <c r="F11" s="38">
        <f>W31</f>
        <v>2.6</v>
      </c>
      <c r="G11" s="39">
        <f>W29</f>
        <v>12</v>
      </c>
      <c r="H11" s="40">
        <f>W21</f>
        <v>8.1</v>
      </c>
      <c r="I11" s="41">
        <f>W52</f>
        <v>5.5</v>
      </c>
      <c r="J11" s="42">
        <f>W50</f>
        <v>5.3</v>
      </c>
      <c r="K11" s="43">
        <f>W24</f>
        <v>9.3000000000000007</v>
      </c>
      <c r="L11" s="44">
        <f>W11</f>
        <v>8.6999999999999993</v>
      </c>
      <c r="M11" s="7"/>
      <c r="N11" s="9"/>
      <c r="U11" s="1"/>
      <c r="V11" s="2" t="s">
        <v>7</v>
      </c>
      <c r="W11" s="72">
        <f>_xlfn.XLOOKUP(V11,'Gun Homicide Rates'!$B$2:$B$50,'Gun Homicide Rates'!$G$2:$G$50,"",0)</f>
        <v>8.6999999999999993</v>
      </c>
      <c r="X11" s="3"/>
    </row>
    <row r="12" spans="3:27" s="10" customFormat="1" ht="36" customHeight="1" thickTop="1" thickBot="1">
      <c r="C12" s="7"/>
      <c r="D12" s="45">
        <f>W6</f>
        <v>5.5</v>
      </c>
      <c r="E12" s="46">
        <f>W35</f>
        <v>7.5</v>
      </c>
      <c r="F12" s="47">
        <f>W20</f>
        <v>5.8</v>
      </c>
      <c r="G12" s="48">
        <f>W7</f>
        <v>10.1</v>
      </c>
      <c r="H12" s="49">
        <f>W46</f>
        <v>10</v>
      </c>
      <c r="I12" s="50">
        <f>W37</f>
        <v>7.3</v>
      </c>
      <c r="J12" s="51">
        <f>W44</f>
        <v>10.9</v>
      </c>
      <c r="K12" s="52">
        <f>W12</f>
        <v>20.399999999999999</v>
      </c>
      <c r="L12" s="7"/>
      <c r="M12" s="7"/>
      <c r="N12" s="9"/>
      <c r="U12" s="1"/>
      <c r="V12" s="2" t="s">
        <v>8</v>
      </c>
      <c r="W12" s="72">
        <f>_xlfn.XLOOKUP(V12,'Gun Homicide Rates'!$B$2:$B$50,'Gun Homicide Rates'!$G$2:$G$50,"",0)</f>
        <v>20.399999999999999</v>
      </c>
      <c r="X12" s="3"/>
    </row>
    <row r="13" spans="3:27" s="10" customFormat="1" ht="36" customHeight="1" thickTop="1" thickBot="1">
      <c r="C13" s="7"/>
      <c r="D13" s="7"/>
      <c r="E13" s="7"/>
      <c r="F13" s="53">
        <f>W40</f>
        <v>7.1</v>
      </c>
      <c r="G13" s="54">
        <f>W22</f>
        <v>17.100000000000001</v>
      </c>
      <c r="H13" s="55">
        <f>W28</f>
        <v>17.899999999999999</v>
      </c>
      <c r="I13" s="56">
        <f>W4</f>
        <v>12.4</v>
      </c>
      <c r="J13" s="57">
        <f>W14</f>
        <v>8.6</v>
      </c>
      <c r="K13" s="7"/>
      <c r="L13" s="7"/>
      <c r="M13" s="7"/>
      <c r="N13" s="9"/>
      <c r="U13" s="1"/>
      <c r="V13" s="2" t="s">
        <v>9</v>
      </c>
      <c r="W13" s="72">
        <f>_xlfn.XLOOKUP(V13,'Gun Homicide Rates'!$B$2:$B$50,'Gun Homicide Rates'!$G$2:$G$50,"",0)</f>
        <v>6.3</v>
      </c>
      <c r="X13" s="3"/>
      <c r="Y13" s="5"/>
      <c r="Z13" s="5"/>
      <c r="AA13" s="5"/>
    </row>
    <row r="14" spans="3:27" ht="36" customHeight="1" thickTop="1" thickBot="1">
      <c r="C14" s="58">
        <f>W15</f>
        <v>1.1371664371011923</v>
      </c>
      <c r="D14" s="59"/>
      <c r="E14" s="59"/>
      <c r="F14" s="60">
        <f>W47</f>
        <v>6</v>
      </c>
      <c r="G14" s="59"/>
      <c r="H14" s="59"/>
      <c r="I14" s="59"/>
      <c r="J14" s="59"/>
      <c r="K14" s="61">
        <f>W13</f>
        <v>6.3</v>
      </c>
      <c r="L14" s="59"/>
      <c r="M14" s="59"/>
      <c r="N14" s="62"/>
      <c r="U14" s="1"/>
      <c r="V14" s="2" t="s">
        <v>10</v>
      </c>
      <c r="W14" s="72">
        <f>_xlfn.XLOOKUP(V14,'Gun Homicide Rates'!$B$2:$B$50,'Gun Homicide Rates'!$G$2:$G$50,"",0)</f>
        <v>8.6</v>
      </c>
      <c r="X14" s="3"/>
    </row>
    <row r="15" spans="3:27" ht="36" customHeight="1" thickTop="1">
      <c r="U15" s="1"/>
      <c r="V15" s="2" t="s">
        <v>11</v>
      </c>
      <c r="W15" s="72">
        <f>_xlfn.XLOOKUP(V15,'Gun Homicide Rates'!$B$2:$B$50,'Gun Homicide Rates'!$G$2:$G$50,"",0)</f>
        <v>1.1371664371011923</v>
      </c>
      <c r="X15" s="3"/>
    </row>
    <row r="16" spans="3:27" ht="36" customHeight="1">
      <c r="U16" s="1"/>
      <c r="V16" s="2" t="s">
        <v>12</v>
      </c>
      <c r="W16" s="72">
        <f>_xlfn.XLOOKUP(V16,'Gun Homicide Rates'!$B$2:$B$50,'Gun Homicide Rates'!$G$2:$G$50,"",0)</f>
        <v>1.6</v>
      </c>
      <c r="X16" s="3"/>
    </row>
    <row r="17" spans="21:24" ht="36" customHeight="1">
      <c r="U17" s="1"/>
      <c r="V17" s="2" t="s">
        <v>13</v>
      </c>
      <c r="W17" s="72">
        <f>_xlfn.XLOOKUP(V17,'Gun Homicide Rates'!$B$2:$B$50,'Gun Homicide Rates'!$G$2:$G$50,"",0)</f>
        <v>9.6999999999999993</v>
      </c>
      <c r="X17" s="3"/>
    </row>
    <row r="18" spans="21:24" ht="36" customHeight="1">
      <c r="U18" s="1"/>
      <c r="V18" s="2" t="s">
        <v>14</v>
      </c>
      <c r="W18" s="72">
        <f>_xlfn.XLOOKUP(V18,'Gun Homicide Rates'!$B$2:$B$50,'Gun Homicide Rates'!$G$2:$G$50,"",0)</f>
        <v>7.8</v>
      </c>
      <c r="X18" s="3"/>
    </row>
    <row r="19" spans="21:24" ht="36" customHeight="1">
      <c r="U19" s="1"/>
      <c r="V19" s="2" t="s">
        <v>15</v>
      </c>
      <c r="W19" s="72">
        <f>_xlfn.XLOOKUP(V19,'Gun Homicide Rates'!$B$2:$B$50,'Gun Homicide Rates'!$G$2:$G$50,"",0)</f>
        <v>2.9</v>
      </c>
      <c r="X19" s="3"/>
    </row>
    <row r="20" spans="21:24" ht="36" customHeight="1">
      <c r="U20" s="1"/>
      <c r="V20" s="2" t="s">
        <v>16</v>
      </c>
      <c r="W20" s="72">
        <f>_xlfn.XLOOKUP(V20,'Gun Homicide Rates'!$B$2:$B$50,'Gun Homicide Rates'!$G$2:$G$50,"",0)</f>
        <v>5.8</v>
      </c>
      <c r="X20" s="3"/>
    </row>
    <row r="21" spans="21:24" ht="36" customHeight="1">
      <c r="U21" s="1"/>
      <c r="V21" s="2" t="s">
        <v>17</v>
      </c>
      <c r="W21" s="72">
        <f>_xlfn.XLOOKUP(V21,'Gun Homicide Rates'!$B$2:$B$50,'Gun Homicide Rates'!$G$2:$G$50,"",0)</f>
        <v>8.1</v>
      </c>
      <c r="X21" s="3"/>
    </row>
    <row r="22" spans="21:24" ht="36" customHeight="1">
      <c r="U22" s="1"/>
      <c r="V22" s="2" t="s">
        <v>18</v>
      </c>
      <c r="W22" s="72">
        <f>_xlfn.XLOOKUP(V22,'Gun Homicide Rates'!$B$2:$B$50,'Gun Homicide Rates'!$G$2:$G$50,"",0)</f>
        <v>17.100000000000001</v>
      </c>
      <c r="X22" s="3"/>
    </row>
    <row r="23" spans="21:24">
      <c r="U23" s="1"/>
      <c r="V23" s="2" t="s">
        <v>19</v>
      </c>
      <c r="W23" s="72">
        <f>_xlfn.XLOOKUP(V23,'Gun Homicide Rates'!$B$2:$B$50,'Gun Homicide Rates'!$G$2:$G$50,"",0)</f>
        <v>1.1109950738478427</v>
      </c>
      <c r="X23" s="3"/>
    </row>
    <row r="24" spans="21:24">
      <c r="U24" s="1"/>
      <c r="V24" s="2" t="s">
        <v>20</v>
      </c>
      <c r="W24" s="72">
        <f>_xlfn.XLOOKUP(V24,'Gun Homicide Rates'!$B$2:$B$50,'Gun Homicide Rates'!$G$2:$G$50,"",0)</f>
        <v>9.3000000000000007</v>
      </c>
      <c r="X24" s="3"/>
    </row>
    <row r="25" spans="21:24">
      <c r="U25" s="1"/>
      <c r="V25" s="2" t="s">
        <v>21</v>
      </c>
      <c r="W25" s="72">
        <f>_xlfn.XLOOKUP(V25,'Gun Homicide Rates'!$B$2:$B$50,'Gun Homicide Rates'!$G$2:$G$50,"",0)</f>
        <v>1.9</v>
      </c>
      <c r="X25" s="3"/>
    </row>
    <row r="26" spans="21:24">
      <c r="U26" s="1"/>
      <c r="V26" s="2" t="s">
        <v>22</v>
      </c>
      <c r="W26" s="72">
        <f>_xlfn.XLOOKUP(V26,'Gun Homicide Rates'!$B$2:$B$50,'Gun Homicide Rates'!$G$2:$G$50,"",0)</f>
        <v>7.3</v>
      </c>
      <c r="X26" s="3"/>
    </row>
    <row r="27" spans="21:24">
      <c r="U27" s="1"/>
      <c r="V27" s="2" t="s">
        <v>23</v>
      </c>
      <c r="W27" s="72">
        <f>_xlfn.XLOOKUP(V27,'Gun Homicide Rates'!$B$2:$B$50,'Gun Homicide Rates'!$G$2:$G$50,"",0)</f>
        <v>2.5</v>
      </c>
      <c r="X27" s="3"/>
    </row>
    <row r="28" spans="21:24">
      <c r="U28" s="1"/>
      <c r="V28" s="2" t="s">
        <v>24</v>
      </c>
      <c r="W28" s="72">
        <f>_xlfn.XLOOKUP(V28,'Gun Homicide Rates'!$B$2:$B$50,'Gun Homicide Rates'!$G$2:$G$50,"",0)</f>
        <v>17.899999999999999</v>
      </c>
      <c r="X28" s="3"/>
    </row>
    <row r="29" spans="21:24">
      <c r="U29" s="1"/>
      <c r="V29" s="2" t="s">
        <v>25</v>
      </c>
      <c r="W29" s="72">
        <f>_xlfn.XLOOKUP(V29,'Gun Homicide Rates'!$B$2:$B$50,'Gun Homicide Rates'!$G$2:$G$50,"",0)</f>
        <v>12</v>
      </c>
      <c r="X29" s="3"/>
    </row>
    <row r="30" spans="21:24">
      <c r="U30" s="1"/>
      <c r="V30" s="2" t="s">
        <v>26</v>
      </c>
      <c r="W30" s="72">
        <f>_xlfn.XLOOKUP(V30,'Gun Homicide Rates'!$B$2:$B$50,'Gun Homicide Rates'!$G$2:$G$50,"",0)</f>
        <v>3.5</v>
      </c>
      <c r="X30" s="3"/>
    </row>
    <row r="31" spans="21:24">
      <c r="U31" s="1"/>
      <c r="V31" s="2" t="s">
        <v>27</v>
      </c>
      <c r="W31" s="72">
        <f>_xlfn.XLOOKUP(V31,'Gun Homicide Rates'!$B$2:$B$50,'Gun Homicide Rates'!$G$2:$G$50,"",0)</f>
        <v>2.6</v>
      </c>
      <c r="X31" s="3"/>
    </row>
    <row r="32" spans="21:24">
      <c r="U32" s="1"/>
      <c r="V32" s="2" t="s">
        <v>28</v>
      </c>
      <c r="W32" s="72">
        <f>_xlfn.XLOOKUP(V32,'Gun Homicide Rates'!$B$2:$B$50,'Gun Homicide Rates'!$G$2:$G$50,"",0)</f>
        <v>5</v>
      </c>
      <c r="X32" s="3"/>
    </row>
    <row r="33" spans="21:24">
      <c r="U33" s="1"/>
      <c r="V33" s="2" t="s">
        <v>29</v>
      </c>
      <c r="W33" s="72" t="str">
        <f>_xlfn.XLOOKUP(V33,'Gun Homicide Rates'!$B$2:$B$50,'Gun Homicide Rates'!$G$2:$G$50,"",0)</f>
        <v/>
      </c>
      <c r="X33" s="3"/>
    </row>
    <row r="34" spans="21:24">
      <c r="U34" s="1"/>
      <c r="V34" s="2" t="s">
        <v>30</v>
      </c>
      <c r="W34" s="72">
        <f>_xlfn.XLOOKUP(V34,'Gun Homicide Rates'!$B$2:$B$50,'Gun Homicide Rates'!$G$2:$G$50,"",0)</f>
        <v>3.1</v>
      </c>
      <c r="X34" s="3"/>
    </row>
    <row r="35" spans="21:24">
      <c r="U35" s="1"/>
      <c r="V35" s="2" t="s">
        <v>31</v>
      </c>
      <c r="W35" s="72">
        <f>_xlfn.XLOOKUP(V35,'Gun Homicide Rates'!$B$2:$B$50,'Gun Homicide Rates'!$G$2:$G$50,"",0)</f>
        <v>7.5</v>
      </c>
      <c r="X35" s="3"/>
    </row>
    <row r="36" spans="21:24">
      <c r="U36" s="1"/>
      <c r="V36" s="2" t="s">
        <v>32</v>
      </c>
      <c r="W36" s="72">
        <f>_xlfn.XLOOKUP(V36,'Gun Homicide Rates'!$B$2:$B$50,'Gun Homicide Rates'!$G$2:$G$50,"",0)</f>
        <v>3</v>
      </c>
      <c r="X36" s="3"/>
    </row>
    <row r="37" spans="21:24">
      <c r="U37" s="1"/>
      <c r="V37" s="2" t="s">
        <v>33</v>
      </c>
      <c r="W37" s="72">
        <f>_xlfn.XLOOKUP(V37,'Gun Homicide Rates'!$B$2:$B$50,'Gun Homicide Rates'!$G$2:$G$50,"",0)</f>
        <v>7.3</v>
      </c>
      <c r="X37" s="3"/>
    </row>
    <row r="38" spans="21:24">
      <c r="U38" s="1"/>
      <c r="V38" s="2" t="s">
        <v>34</v>
      </c>
      <c r="W38" s="72">
        <f>_xlfn.XLOOKUP(V38,'Gun Homicide Rates'!$B$2:$B$50,'Gun Homicide Rates'!$G$2:$G$50,"",0)</f>
        <v>2.2213249811514042</v>
      </c>
      <c r="X38" s="3"/>
    </row>
    <row r="39" spans="21:24">
      <c r="U39" s="1"/>
      <c r="V39" s="2" t="s">
        <v>35</v>
      </c>
      <c r="W39" s="72">
        <f>_xlfn.XLOOKUP(V39,'Gun Homicide Rates'!$B$2:$B$50,'Gun Homicide Rates'!$G$2:$G$50,"",0)</f>
        <v>7.6</v>
      </c>
      <c r="X39" s="3"/>
    </row>
    <row r="40" spans="21:24">
      <c r="U40" s="1"/>
      <c r="V40" s="2" t="s">
        <v>36</v>
      </c>
      <c r="W40" s="72">
        <f>_xlfn.XLOOKUP(V40,'Gun Homicide Rates'!$B$2:$B$50,'Gun Homicide Rates'!$G$2:$G$50,"",0)</f>
        <v>7.1</v>
      </c>
      <c r="X40" s="3"/>
    </row>
    <row r="41" spans="21:24">
      <c r="U41" s="1"/>
      <c r="V41" s="2" t="s">
        <v>37</v>
      </c>
      <c r="W41" s="72">
        <f>_xlfn.XLOOKUP(V41,'Gun Homicide Rates'!$B$2:$B$50,'Gun Homicide Rates'!$G$2:$G$50,"",0)</f>
        <v>2.7</v>
      </c>
      <c r="X41" s="3"/>
    </row>
    <row r="42" spans="21:24">
      <c r="U42" s="1"/>
      <c r="V42" s="2" t="s">
        <v>38</v>
      </c>
      <c r="W42" s="72">
        <f>_xlfn.XLOOKUP(V42,'Gun Homicide Rates'!$B$2:$B$50,'Gun Homicide Rates'!$G$2:$G$50,"",0)</f>
        <v>6.7</v>
      </c>
      <c r="X42" s="3"/>
    </row>
    <row r="43" spans="21:24">
      <c r="U43" s="1"/>
      <c r="V43" s="2" t="s">
        <v>39</v>
      </c>
      <c r="W43" s="72">
        <f>_xlfn.XLOOKUP(V43,'Gun Homicide Rates'!$B$2:$B$50,'Gun Homicide Rates'!$G$2:$G$50,"",0)</f>
        <v>2.2000000000000002</v>
      </c>
      <c r="X43" s="3"/>
    </row>
    <row r="44" spans="21:24">
      <c r="U44" s="1"/>
      <c r="V44" s="2" t="s">
        <v>40</v>
      </c>
      <c r="W44" s="72">
        <f>_xlfn.XLOOKUP(V44,'Gun Homicide Rates'!$B$2:$B$50,'Gun Homicide Rates'!$G$2:$G$50,"",0)</f>
        <v>10.9</v>
      </c>
      <c r="X44" s="3"/>
    </row>
    <row r="45" spans="21:24">
      <c r="U45" s="1"/>
      <c r="V45" s="2" t="s">
        <v>41</v>
      </c>
      <c r="W45" s="72">
        <f>_xlfn.XLOOKUP(V45,'Gun Homicide Rates'!$B$2:$B$50,'Gun Homicide Rates'!$G$2:$G$50,"",0)</f>
        <v>3.3</v>
      </c>
      <c r="X45" s="3"/>
    </row>
    <row r="46" spans="21:24">
      <c r="U46" s="1"/>
      <c r="V46" s="2" t="s">
        <v>42</v>
      </c>
      <c r="W46" s="72">
        <f>_xlfn.XLOOKUP(V46,'Gun Homicide Rates'!$B$2:$B$50,'Gun Homicide Rates'!$G$2:$G$50,"",0)</f>
        <v>10</v>
      </c>
      <c r="X46" s="3"/>
    </row>
    <row r="47" spans="21:24">
      <c r="U47" s="1"/>
      <c r="V47" s="2" t="s">
        <v>43</v>
      </c>
      <c r="W47" s="72">
        <f>_xlfn.XLOOKUP(V47,'Gun Homicide Rates'!$B$2:$B$50,'Gun Homicide Rates'!$G$2:$G$50,"",0)</f>
        <v>6</v>
      </c>
      <c r="X47" s="3"/>
    </row>
    <row r="48" spans="21:24">
      <c r="U48" s="1"/>
      <c r="V48" s="2" t="s">
        <v>44</v>
      </c>
      <c r="W48" s="72">
        <f>_xlfn.XLOOKUP(V48,'Gun Homicide Rates'!$B$2:$B$50,'Gun Homicide Rates'!$G$2:$G$50,"",0)</f>
        <v>2.2999999999999998</v>
      </c>
      <c r="X48" s="3"/>
    </row>
    <row r="49" spans="21:24">
      <c r="U49" s="1"/>
      <c r="V49" s="2" t="s">
        <v>45</v>
      </c>
      <c r="W49" s="72" t="str">
        <f>_xlfn.XLOOKUP(V49,'Gun Homicide Rates'!$B$2:$B$50,'Gun Homicide Rates'!$G$2:$G$50,"",0)</f>
        <v/>
      </c>
      <c r="X49" s="3"/>
    </row>
    <row r="50" spans="21:24">
      <c r="U50" s="1"/>
      <c r="V50" s="2" t="s">
        <v>46</v>
      </c>
      <c r="W50" s="72">
        <f>_xlfn.XLOOKUP(V50,'Gun Homicide Rates'!$B$2:$B$50,'Gun Homicide Rates'!$G$2:$G$50,"",0)</f>
        <v>5.3</v>
      </c>
      <c r="X50" s="3"/>
    </row>
    <row r="51" spans="21:24">
      <c r="U51" s="1"/>
      <c r="V51" s="2" t="s">
        <v>47</v>
      </c>
      <c r="W51" s="72">
        <f>_xlfn.XLOOKUP(V51,'Gun Homicide Rates'!$B$2:$B$50,'Gun Homicide Rates'!$G$2:$G$50,"",0)</f>
        <v>2.8</v>
      </c>
      <c r="X51" s="3"/>
    </row>
    <row r="52" spans="21:24">
      <c r="U52" s="1"/>
      <c r="V52" s="2" t="s">
        <v>48</v>
      </c>
      <c r="W52" s="72">
        <f>_xlfn.XLOOKUP(V52,'Gun Homicide Rates'!$B$2:$B$50,'Gun Homicide Rates'!$G$2:$G$50,"",0)</f>
        <v>5.5</v>
      </c>
      <c r="X52" s="3"/>
    </row>
    <row r="53" spans="21:24">
      <c r="U53" s="1"/>
      <c r="V53" s="2" t="s">
        <v>49</v>
      </c>
      <c r="W53" s="72">
        <f>_xlfn.XLOOKUP(V53,'Gun Homicide Rates'!$B$2:$B$50,'Gun Homicide Rates'!$G$2:$G$50,"",0)</f>
        <v>4.5999999999999996</v>
      </c>
      <c r="X53" s="3"/>
    </row>
    <row r="54" spans="21:24">
      <c r="U54" s="1"/>
      <c r="V54" s="2" t="s">
        <v>50</v>
      </c>
      <c r="W54" s="72">
        <f>_xlfn.XLOOKUP(V54,'Gun Homicide Rates'!$B$2:$B$50,'Gun Homicide Rates'!$G$2:$G$50,"",0)</f>
        <v>3.0910414749076121</v>
      </c>
      <c r="X54" s="3"/>
    </row>
    <row r="55" spans="21:24">
      <c r="V55" s="2"/>
      <c r="W55" s="2"/>
      <c r="X55" s="3"/>
    </row>
  </sheetData>
  <mergeCells count="6">
    <mergeCell ref="C4:O4"/>
    <mergeCell ref="D5:E5"/>
    <mergeCell ref="G5:H5"/>
    <mergeCell ref="J5:K5"/>
    <mergeCell ref="M5:N5"/>
    <mergeCell ref="P5:Q5"/>
  </mergeCells>
  <conditionalFormatting sqref="C7:M14">
    <cfRule type="containsBlanks" dxfId="5" priority="1">
      <formula>LEN(TRIM(C7))=0</formula>
    </cfRule>
    <cfRule type="cellIs" dxfId="4" priority="2" operator="greaterThanOrEqual">
      <formula>$Z$8</formula>
    </cfRule>
    <cfRule type="cellIs" dxfId="3" priority="3" operator="between">
      <formula>$Z$7</formula>
      <formula>$Z$8</formula>
    </cfRule>
    <cfRule type="cellIs" dxfId="2" priority="4" operator="between">
      <formula>$Z$6</formula>
      <formula>$Z$7</formula>
    </cfRule>
    <cfRule type="cellIs" dxfId="1" priority="5" operator="between">
      <formula>$Z$5</formula>
      <formula>$Z$6</formula>
    </cfRule>
    <cfRule type="cellIs" dxfId="0" priority="6" operator="lessThan">
      <formula>$Z$5</formula>
    </cfRule>
  </conditionalFormatting>
  <pageMargins left="0.75" right="0.75" top="1" bottom="1" header="0.5" footer="0.5"/>
  <pageSetup scale="43" orientation="landscape" horizontalDpi="4294967292" verticalDpi="4294967292" r:id="rId1"/>
  <ignoredErrors>
    <ignoredError sqref="G1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78C51-E965-4ABF-BA0E-BE632B021E47}">
  <dimension ref="A1:H110"/>
  <sheetViews>
    <sheetView workbookViewId="0">
      <selection activeCell="I19" sqref="I19"/>
    </sheetView>
  </sheetViews>
  <sheetFormatPr defaultRowHeight="14.25"/>
  <cols>
    <col min="8" max="8" width="11.59765625" bestFit="1" customWidth="1"/>
  </cols>
  <sheetData>
    <row r="1" spans="1:8">
      <c r="A1" t="s">
        <v>56</v>
      </c>
      <c r="B1" t="s">
        <v>57</v>
      </c>
      <c r="C1" t="s">
        <v>58</v>
      </c>
      <c r="D1" t="s">
        <v>59</v>
      </c>
      <c r="E1" t="s">
        <v>60</v>
      </c>
      <c r="F1" t="s">
        <v>61</v>
      </c>
      <c r="G1" t="s">
        <v>62</v>
      </c>
    </row>
    <row r="2" spans="1:8">
      <c r="B2" t="s">
        <v>0</v>
      </c>
      <c r="C2">
        <v>1</v>
      </c>
      <c r="D2">
        <v>564</v>
      </c>
      <c r="E2">
        <v>4921532</v>
      </c>
      <c r="F2">
        <v>11.5</v>
      </c>
      <c r="G2">
        <v>12.4</v>
      </c>
    </row>
    <row r="3" spans="1:8">
      <c r="B3" t="s">
        <v>1</v>
      </c>
      <c r="C3">
        <v>2</v>
      </c>
      <c r="D3">
        <v>27</v>
      </c>
      <c r="E3">
        <v>731158</v>
      </c>
      <c r="F3">
        <v>3.7</v>
      </c>
      <c r="G3">
        <v>3.8</v>
      </c>
    </row>
    <row r="4" spans="1:8">
      <c r="B4" t="s">
        <v>2</v>
      </c>
      <c r="C4">
        <v>4</v>
      </c>
      <c r="D4">
        <v>382</v>
      </c>
      <c r="E4">
        <v>7421401</v>
      </c>
      <c r="F4">
        <v>5.0999999999999996</v>
      </c>
      <c r="G4">
        <v>5.5</v>
      </c>
    </row>
    <row r="5" spans="1:8">
      <c r="B5" t="s">
        <v>3</v>
      </c>
      <c r="C5">
        <v>5</v>
      </c>
      <c r="D5">
        <v>282</v>
      </c>
      <c r="E5">
        <v>3030522</v>
      </c>
      <c r="F5">
        <v>9.3000000000000007</v>
      </c>
      <c r="G5">
        <v>10.1</v>
      </c>
    </row>
    <row r="6" spans="1:8">
      <c r="B6" t="s">
        <v>4</v>
      </c>
      <c r="C6">
        <v>6</v>
      </c>
      <c r="D6">
        <v>1732</v>
      </c>
      <c r="E6">
        <v>39368078</v>
      </c>
      <c r="F6">
        <v>4.4000000000000004</v>
      </c>
      <c r="G6">
        <v>4.5</v>
      </c>
    </row>
    <row r="7" spans="1:8">
      <c r="B7" t="s">
        <v>5</v>
      </c>
      <c r="C7">
        <v>8</v>
      </c>
      <c r="D7">
        <v>235</v>
      </c>
      <c r="E7">
        <v>5807719</v>
      </c>
      <c r="F7">
        <v>4</v>
      </c>
      <c r="G7">
        <v>4.0999999999999996</v>
      </c>
    </row>
    <row r="8" spans="1:8">
      <c r="B8" t="s">
        <v>6</v>
      </c>
      <c r="C8">
        <v>9</v>
      </c>
      <c r="D8">
        <v>101</v>
      </c>
      <c r="E8">
        <v>3557006</v>
      </c>
      <c r="F8">
        <v>2.8</v>
      </c>
      <c r="G8">
        <v>3.1</v>
      </c>
    </row>
    <row r="9" spans="1:8">
      <c r="B9" t="s">
        <v>7</v>
      </c>
      <c r="C9">
        <v>10</v>
      </c>
      <c r="D9">
        <v>76</v>
      </c>
      <c r="E9">
        <v>986809</v>
      </c>
      <c r="F9">
        <v>7.7</v>
      </c>
      <c r="G9">
        <v>8.6999999999999993</v>
      </c>
    </row>
    <row r="10" spans="1:8">
      <c r="B10" t="s">
        <v>8</v>
      </c>
      <c r="C10">
        <v>11</v>
      </c>
      <c r="D10">
        <v>157</v>
      </c>
      <c r="E10">
        <v>712816</v>
      </c>
      <c r="F10">
        <v>22</v>
      </c>
      <c r="G10">
        <v>20.399999999999999</v>
      </c>
    </row>
    <row r="11" spans="1:8">
      <c r="B11" t="s">
        <v>9</v>
      </c>
      <c r="C11">
        <v>12</v>
      </c>
      <c r="D11">
        <v>1227</v>
      </c>
      <c r="E11">
        <v>21733312</v>
      </c>
      <c r="F11">
        <v>5.6</v>
      </c>
      <c r="G11">
        <v>6.3</v>
      </c>
    </row>
    <row r="12" spans="1:8">
      <c r="B12" t="s">
        <v>10</v>
      </c>
      <c r="C12">
        <v>13</v>
      </c>
      <c r="D12">
        <v>899</v>
      </c>
      <c r="E12">
        <v>10710017</v>
      </c>
      <c r="F12">
        <v>8.4</v>
      </c>
      <c r="G12">
        <v>8.6</v>
      </c>
    </row>
    <row r="13" spans="1:8">
      <c r="B13" t="s">
        <v>11</v>
      </c>
      <c r="C13">
        <v>15</v>
      </c>
      <c r="D13">
        <v>16</v>
      </c>
      <c r="E13">
        <v>1407006</v>
      </c>
      <c r="F13" t="s">
        <v>63</v>
      </c>
      <c r="G13" s="70">
        <f>D13/E13*100000</f>
        <v>1.1371664371011923</v>
      </c>
      <c r="H13" s="70" t="s">
        <v>120</v>
      </c>
    </row>
    <row r="14" spans="1:8">
      <c r="B14" t="s">
        <v>12</v>
      </c>
      <c r="C14">
        <v>16</v>
      </c>
      <c r="D14">
        <v>26</v>
      </c>
      <c r="E14">
        <v>1826913</v>
      </c>
      <c r="F14">
        <v>1.4</v>
      </c>
      <c r="G14">
        <v>1.6</v>
      </c>
    </row>
    <row r="15" spans="1:8">
      <c r="B15" t="s">
        <v>13</v>
      </c>
      <c r="C15">
        <v>17</v>
      </c>
      <c r="D15">
        <v>1167</v>
      </c>
      <c r="E15">
        <v>12587530</v>
      </c>
      <c r="F15">
        <v>9.3000000000000007</v>
      </c>
      <c r="G15">
        <v>9.6999999999999993</v>
      </c>
    </row>
    <row r="16" spans="1:8">
      <c r="B16" t="s">
        <v>14</v>
      </c>
      <c r="C16">
        <v>18</v>
      </c>
      <c r="D16">
        <v>496</v>
      </c>
      <c r="E16">
        <v>6754953</v>
      </c>
      <c r="F16">
        <v>7.3</v>
      </c>
      <c r="G16">
        <v>7.8</v>
      </c>
    </row>
    <row r="17" spans="2:8">
      <c r="B17" t="s">
        <v>15</v>
      </c>
      <c r="C17">
        <v>19</v>
      </c>
      <c r="D17">
        <v>83</v>
      </c>
      <c r="E17">
        <v>3163561</v>
      </c>
      <c r="F17">
        <v>2.6</v>
      </c>
      <c r="G17">
        <v>2.9</v>
      </c>
    </row>
    <row r="18" spans="2:8">
      <c r="B18" t="s">
        <v>16</v>
      </c>
      <c r="C18">
        <v>20</v>
      </c>
      <c r="D18">
        <v>160</v>
      </c>
      <c r="E18">
        <v>2913805</v>
      </c>
      <c r="F18">
        <v>5.5</v>
      </c>
      <c r="G18">
        <v>5.8</v>
      </c>
    </row>
    <row r="19" spans="2:8">
      <c r="B19" t="s">
        <v>17</v>
      </c>
      <c r="C19">
        <v>21</v>
      </c>
      <c r="D19">
        <v>341</v>
      </c>
      <c r="E19">
        <v>4477251</v>
      </c>
      <c r="F19">
        <v>7.6</v>
      </c>
      <c r="G19">
        <v>8.1</v>
      </c>
    </row>
    <row r="20" spans="2:8">
      <c r="B20" t="s">
        <v>18</v>
      </c>
      <c r="C20">
        <v>22</v>
      </c>
      <c r="D20">
        <v>747</v>
      </c>
      <c r="E20">
        <v>4645318</v>
      </c>
      <c r="F20">
        <v>16.100000000000001</v>
      </c>
      <c r="G20">
        <v>17.100000000000001</v>
      </c>
    </row>
    <row r="21" spans="2:8">
      <c r="B21" t="s">
        <v>19</v>
      </c>
      <c r="C21">
        <v>23</v>
      </c>
      <c r="D21">
        <v>15</v>
      </c>
      <c r="E21">
        <v>1350141</v>
      </c>
      <c r="F21" t="s">
        <v>63</v>
      </c>
      <c r="G21" s="70">
        <f>D21/E21*100000</f>
        <v>1.1109950738478427</v>
      </c>
      <c r="H21" s="70" t="s">
        <v>120</v>
      </c>
    </row>
    <row r="22" spans="2:8">
      <c r="B22" t="s">
        <v>20</v>
      </c>
      <c r="C22">
        <v>24</v>
      </c>
      <c r="D22">
        <v>526</v>
      </c>
      <c r="E22">
        <v>6055802</v>
      </c>
      <c r="F22">
        <v>8.6999999999999993</v>
      </c>
      <c r="G22">
        <v>9.3000000000000007</v>
      </c>
    </row>
    <row r="23" spans="2:8">
      <c r="B23" t="s">
        <v>21</v>
      </c>
      <c r="C23">
        <v>25</v>
      </c>
      <c r="D23">
        <v>130</v>
      </c>
      <c r="E23">
        <v>6893574</v>
      </c>
      <c r="F23">
        <v>1.9</v>
      </c>
      <c r="G23">
        <v>1.9</v>
      </c>
    </row>
    <row r="24" spans="2:8">
      <c r="B24" t="s">
        <v>22</v>
      </c>
      <c r="C24">
        <v>26</v>
      </c>
      <c r="D24">
        <v>672</v>
      </c>
      <c r="E24">
        <v>9966555</v>
      </c>
      <c r="F24">
        <v>6.7</v>
      </c>
      <c r="G24">
        <v>7.3</v>
      </c>
    </row>
    <row r="25" spans="2:8">
      <c r="B25" t="s">
        <v>23</v>
      </c>
      <c r="C25">
        <v>27</v>
      </c>
      <c r="D25">
        <v>138</v>
      </c>
      <c r="E25">
        <v>5657342</v>
      </c>
      <c r="F25">
        <v>2.4</v>
      </c>
      <c r="G25">
        <v>2.5</v>
      </c>
    </row>
    <row r="26" spans="2:8">
      <c r="B26" t="s">
        <v>24</v>
      </c>
      <c r="C26">
        <v>28</v>
      </c>
      <c r="D26">
        <v>499</v>
      </c>
      <c r="E26">
        <v>2966786</v>
      </c>
      <c r="F26">
        <v>16.8</v>
      </c>
      <c r="G26">
        <v>17.899999999999999</v>
      </c>
    </row>
    <row r="27" spans="2:8">
      <c r="B27" t="s">
        <v>25</v>
      </c>
      <c r="C27">
        <v>29</v>
      </c>
      <c r="D27">
        <v>683</v>
      </c>
      <c r="E27">
        <v>6151548</v>
      </c>
      <c r="F27">
        <v>11.1</v>
      </c>
      <c r="G27">
        <v>12</v>
      </c>
    </row>
    <row r="28" spans="2:8">
      <c r="B28" t="s">
        <v>26</v>
      </c>
      <c r="C28">
        <v>30</v>
      </c>
      <c r="D28">
        <v>33</v>
      </c>
      <c r="E28">
        <v>1080577</v>
      </c>
      <c r="F28">
        <v>3.1</v>
      </c>
      <c r="G28">
        <v>3.5</v>
      </c>
    </row>
    <row r="29" spans="2:8">
      <c r="B29" t="s">
        <v>27</v>
      </c>
      <c r="C29">
        <v>31</v>
      </c>
      <c r="D29">
        <v>49</v>
      </c>
      <c r="E29">
        <v>1937552</v>
      </c>
      <c r="F29">
        <v>2.5</v>
      </c>
      <c r="G29">
        <v>2.6</v>
      </c>
    </row>
    <row r="30" spans="2:8">
      <c r="B30" t="s">
        <v>28</v>
      </c>
      <c r="C30">
        <v>32</v>
      </c>
      <c r="D30">
        <v>148</v>
      </c>
      <c r="E30">
        <v>3138259</v>
      </c>
      <c r="F30">
        <v>4.7</v>
      </c>
      <c r="G30">
        <v>5</v>
      </c>
    </row>
    <row r="31" spans="2:8">
      <c r="B31" t="s">
        <v>30</v>
      </c>
      <c r="C31">
        <v>34</v>
      </c>
      <c r="D31">
        <v>253</v>
      </c>
      <c r="E31">
        <v>8882371</v>
      </c>
      <c r="F31">
        <v>2.8</v>
      </c>
      <c r="G31">
        <v>3.1</v>
      </c>
    </row>
    <row r="32" spans="2:8">
      <c r="B32" t="s">
        <v>31</v>
      </c>
      <c r="C32">
        <v>35</v>
      </c>
      <c r="D32">
        <v>149</v>
      </c>
      <c r="E32">
        <v>2106319</v>
      </c>
      <c r="F32">
        <v>7.1</v>
      </c>
      <c r="G32">
        <v>7.5</v>
      </c>
    </row>
    <row r="33" spans="2:8">
      <c r="B33" t="s">
        <v>32</v>
      </c>
      <c r="C33">
        <v>36</v>
      </c>
      <c r="D33">
        <v>561</v>
      </c>
      <c r="E33">
        <v>19336776</v>
      </c>
      <c r="F33">
        <v>2.9</v>
      </c>
      <c r="G33">
        <v>3</v>
      </c>
    </row>
    <row r="34" spans="2:8">
      <c r="B34" t="s">
        <v>33</v>
      </c>
      <c r="C34">
        <v>37</v>
      </c>
      <c r="D34">
        <v>744</v>
      </c>
      <c r="E34">
        <v>10600823</v>
      </c>
      <c r="F34">
        <v>7</v>
      </c>
      <c r="G34">
        <v>7.3</v>
      </c>
    </row>
    <row r="35" spans="2:8">
      <c r="B35" t="s">
        <v>34</v>
      </c>
      <c r="C35">
        <v>38</v>
      </c>
      <c r="D35">
        <v>17</v>
      </c>
      <c r="E35">
        <v>765309</v>
      </c>
      <c r="F35" t="s">
        <v>63</v>
      </c>
      <c r="G35" s="70">
        <f>D35/E35*100000</f>
        <v>2.2213249811514042</v>
      </c>
      <c r="H35" s="70" t="s">
        <v>120</v>
      </c>
    </row>
    <row r="36" spans="2:8">
      <c r="B36" t="s">
        <v>35</v>
      </c>
      <c r="C36">
        <v>39</v>
      </c>
      <c r="D36">
        <v>824</v>
      </c>
      <c r="E36">
        <v>11693217</v>
      </c>
      <c r="F36">
        <v>7</v>
      </c>
      <c r="G36">
        <v>7.6</v>
      </c>
    </row>
    <row r="37" spans="2:8">
      <c r="B37" t="s">
        <v>36</v>
      </c>
      <c r="C37">
        <v>40</v>
      </c>
      <c r="D37">
        <v>269</v>
      </c>
      <c r="E37">
        <v>3980783</v>
      </c>
      <c r="F37">
        <v>6.8</v>
      </c>
      <c r="G37">
        <v>7.1</v>
      </c>
    </row>
    <row r="38" spans="2:8">
      <c r="B38" t="s">
        <v>37</v>
      </c>
      <c r="C38">
        <v>41</v>
      </c>
      <c r="D38">
        <v>109</v>
      </c>
      <c r="E38">
        <v>4241507</v>
      </c>
      <c r="F38">
        <v>2.6</v>
      </c>
      <c r="G38">
        <v>2.7</v>
      </c>
    </row>
    <row r="39" spans="2:8">
      <c r="B39" t="s">
        <v>38</v>
      </c>
      <c r="C39">
        <v>42</v>
      </c>
      <c r="D39">
        <v>788</v>
      </c>
      <c r="E39">
        <v>12783254</v>
      </c>
      <c r="F39">
        <v>6.2</v>
      </c>
      <c r="G39">
        <v>6.7</v>
      </c>
    </row>
    <row r="40" spans="2:8">
      <c r="B40" t="s">
        <v>39</v>
      </c>
      <c r="C40">
        <v>44</v>
      </c>
      <c r="D40">
        <v>22</v>
      </c>
      <c r="E40">
        <v>1057125</v>
      </c>
      <c r="F40">
        <v>2.1</v>
      </c>
      <c r="G40">
        <v>2.2000000000000002</v>
      </c>
    </row>
    <row r="41" spans="2:8">
      <c r="B41" t="s">
        <v>40</v>
      </c>
      <c r="C41">
        <v>45</v>
      </c>
      <c r="D41">
        <v>528</v>
      </c>
      <c r="E41">
        <v>5218040</v>
      </c>
      <c r="F41">
        <v>10.1</v>
      </c>
      <c r="G41">
        <v>10.9</v>
      </c>
    </row>
    <row r="42" spans="2:8">
      <c r="B42" t="s">
        <v>41</v>
      </c>
      <c r="C42">
        <v>46</v>
      </c>
      <c r="D42">
        <v>26</v>
      </c>
      <c r="E42">
        <v>892717</v>
      </c>
      <c r="F42">
        <v>2.9</v>
      </c>
      <c r="G42">
        <v>3.3</v>
      </c>
    </row>
    <row r="43" spans="2:8">
      <c r="B43" t="s">
        <v>42</v>
      </c>
      <c r="C43">
        <v>47</v>
      </c>
      <c r="D43">
        <v>652</v>
      </c>
      <c r="E43">
        <v>6886834</v>
      </c>
      <c r="F43">
        <v>9.5</v>
      </c>
      <c r="G43">
        <v>10</v>
      </c>
    </row>
    <row r="44" spans="2:8">
      <c r="B44" t="s">
        <v>43</v>
      </c>
      <c r="C44">
        <v>48</v>
      </c>
      <c r="D44">
        <v>1734</v>
      </c>
      <c r="E44">
        <v>29360759</v>
      </c>
      <c r="F44">
        <v>5.9</v>
      </c>
      <c r="G44">
        <v>6</v>
      </c>
    </row>
    <row r="45" spans="2:8">
      <c r="B45" t="s">
        <v>44</v>
      </c>
      <c r="C45">
        <v>49</v>
      </c>
      <c r="D45">
        <v>75</v>
      </c>
      <c r="E45">
        <v>3249879</v>
      </c>
      <c r="F45">
        <v>2.2999999999999998</v>
      </c>
      <c r="G45">
        <v>2.2999999999999998</v>
      </c>
    </row>
    <row r="46" spans="2:8">
      <c r="B46" t="s">
        <v>46</v>
      </c>
      <c r="C46">
        <v>51</v>
      </c>
      <c r="D46">
        <v>440</v>
      </c>
      <c r="E46">
        <v>8590563</v>
      </c>
      <c r="F46">
        <v>5.0999999999999996</v>
      </c>
      <c r="G46">
        <v>5.3</v>
      </c>
    </row>
    <row r="47" spans="2:8">
      <c r="B47" t="s">
        <v>47</v>
      </c>
      <c r="C47">
        <v>53</v>
      </c>
      <c r="D47">
        <v>211</v>
      </c>
      <c r="E47">
        <v>7693612</v>
      </c>
      <c r="F47">
        <v>2.7</v>
      </c>
      <c r="G47">
        <v>2.8</v>
      </c>
    </row>
    <row r="48" spans="2:8">
      <c r="B48" t="s">
        <v>48</v>
      </c>
      <c r="C48">
        <v>54</v>
      </c>
      <c r="D48">
        <v>87</v>
      </c>
      <c r="E48">
        <v>1784787</v>
      </c>
      <c r="F48">
        <v>4.9000000000000004</v>
      </c>
      <c r="G48">
        <v>5.5</v>
      </c>
    </row>
    <row r="49" spans="1:7">
      <c r="B49" t="s">
        <v>49</v>
      </c>
      <c r="C49">
        <v>55</v>
      </c>
      <c r="D49">
        <v>253</v>
      </c>
      <c r="E49">
        <v>5832655</v>
      </c>
      <c r="F49">
        <v>4.3</v>
      </c>
      <c r="G49">
        <v>4.5999999999999996</v>
      </c>
    </row>
    <row r="50" spans="1:7">
      <c r="B50" t="s">
        <v>50</v>
      </c>
      <c r="C50">
        <v>56</v>
      </c>
      <c r="D50">
        <v>18</v>
      </c>
      <c r="E50">
        <v>582328</v>
      </c>
      <c r="F50" t="s">
        <v>63</v>
      </c>
      <c r="G50" s="70">
        <f>D50/E50*100000</f>
        <v>3.0910414749076121</v>
      </c>
    </row>
    <row r="51" spans="1:7">
      <c r="A51" t="s">
        <v>64</v>
      </c>
      <c r="D51">
        <v>19384</v>
      </c>
      <c r="E51">
        <v>329484123</v>
      </c>
      <c r="F51">
        <v>5.9</v>
      </c>
      <c r="G51">
        <v>6.2</v>
      </c>
    </row>
    <row r="52" spans="1:7">
      <c r="A52" t="s">
        <v>65</v>
      </c>
    </row>
    <row r="53" spans="1:7">
      <c r="A53" t="s">
        <v>66</v>
      </c>
    </row>
    <row r="54" spans="1:7">
      <c r="A54" t="s">
        <v>67</v>
      </c>
    </row>
    <row r="55" spans="1:7">
      <c r="A55" t="s">
        <v>68</v>
      </c>
    </row>
    <row r="56" spans="1:7">
      <c r="A56" t="s">
        <v>69</v>
      </c>
    </row>
    <row r="57" spans="1:7">
      <c r="A57" t="s">
        <v>70</v>
      </c>
    </row>
    <row r="58" spans="1:7">
      <c r="A58" t="s">
        <v>71</v>
      </c>
    </row>
    <row r="59" spans="1:7">
      <c r="A59" t="s">
        <v>72</v>
      </c>
    </row>
    <row r="60" spans="1:7">
      <c r="A60" t="s">
        <v>73</v>
      </c>
    </row>
    <row r="61" spans="1:7">
      <c r="A61" t="s">
        <v>74</v>
      </c>
    </row>
    <row r="62" spans="1:7">
      <c r="A62" t="s">
        <v>75</v>
      </c>
    </row>
    <row r="63" spans="1:7">
      <c r="A63" t="s">
        <v>76</v>
      </c>
    </row>
    <row r="64" spans="1:7">
      <c r="A64" t="s">
        <v>77</v>
      </c>
    </row>
    <row r="65" spans="1:1">
      <c r="A65" t="s">
        <v>65</v>
      </c>
    </row>
    <row r="66" spans="1:1">
      <c r="A66" t="s">
        <v>78</v>
      </c>
    </row>
    <row r="67" spans="1:1">
      <c r="A67" t="s">
        <v>65</v>
      </c>
    </row>
    <row r="68" spans="1:1">
      <c r="A68" t="s">
        <v>79</v>
      </c>
    </row>
    <row r="69" spans="1:1">
      <c r="A69" t="s">
        <v>65</v>
      </c>
    </row>
    <row r="70" spans="1:1">
      <c r="A70" t="s">
        <v>80</v>
      </c>
    </row>
    <row r="71" spans="1:1">
      <c r="A71" t="s">
        <v>81</v>
      </c>
    </row>
    <row r="72" spans="1:1">
      <c r="A72" t="s">
        <v>82</v>
      </c>
    </row>
    <row r="73" spans="1:1">
      <c r="A73" t="s">
        <v>83</v>
      </c>
    </row>
    <row r="74" spans="1:1">
      <c r="A74" t="s">
        <v>65</v>
      </c>
    </row>
    <row r="75" spans="1:1">
      <c r="A75" t="s">
        <v>84</v>
      </c>
    </row>
    <row r="76" spans="1:1">
      <c r="A76" t="s">
        <v>85</v>
      </c>
    </row>
    <row r="77" spans="1:1">
      <c r="A77" t="s">
        <v>86</v>
      </c>
    </row>
    <row r="78" spans="1:1">
      <c r="A78" t="s">
        <v>65</v>
      </c>
    </row>
    <row r="79" spans="1:1">
      <c r="A79" t="s">
        <v>87</v>
      </c>
    </row>
    <row r="80" spans="1:1">
      <c r="A80" t="s">
        <v>88</v>
      </c>
    </row>
    <row r="81" spans="1:1">
      <c r="A81" t="s">
        <v>89</v>
      </c>
    </row>
    <row r="82" spans="1:1">
      <c r="A82" t="s">
        <v>90</v>
      </c>
    </row>
    <row r="83" spans="1:1">
      <c r="A83" t="s">
        <v>91</v>
      </c>
    </row>
    <row r="84" spans="1:1">
      <c r="A84" t="s">
        <v>92</v>
      </c>
    </row>
    <row r="85" spans="1:1">
      <c r="A85" t="s">
        <v>93</v>
      </c>
    </row>
    <row r="86" spans="1:1">
      <c r="A86" t="s">
        <v>94</v>
      </c>
    </row>
    <row r="87" spans="1:1">
      <c r="A87" t="s">
        <v>95</v>
      </c>
    </row>
    <row r="88" spans="1:1">
      <c r="A88" t="s">
        <v>96</v>
      </c>
    </row>
    <row r="89" spans="1:1">
      <c r="A89" t="s">
        <v>97</v>
      </c>
    </row>
    <row r="90" spans="1:1">
      <c r="A90" t="s">
        <v>98</v>
      </c>
    </row>
    <row r="91" spans="1:1">
      <c r="A91" t="s">
        <v>99</v>
      </c>
    </row>
    <row r="92" spans="1:1">
      <c r="A92" t="s">
        <v>100</v>
      </c>
    </row>
    <row r="93" spans="1:1">
      <c r="A93" t="s">
        <v>101</v>
      </c>
    </row>
    <row r="94" spans="1:1">
      <c r="A94" t="s">
        <v>102</v>
      </c>
    </row>
    <row r="95" spans="1:1">
      <c r="A95" t="s">
        <v>103</v>
      </c>
    </row>
    <row r="96" spans="1:1">
      <c r="A96" t="s">
        <v>104</v>
      </c>
    </row>
    <row r="97" spans="1:1">
      <c r="A97" t="s">
        <v>105</v>
      </c>
    </row>
    <row r="98" spans="1:1">
      <c r="A98" t="s">
        <v>106</v>
      </c>
    </row>
    <row r="99" spans="1:1">
      <c r="A99" t="s">
        <v>107</v>
      </c>
    </row>
    <row r="100" spans="1:1">
      <c r="A100" t="s">
        <v>108</v>
      </c>
    </row>
    <row r="101" spans="1:1">
      <c r="A101" t="s">
        <v>109</v>
      </c>
    </row>
    <row r="102" spans="1:1">
      <c r="A102" t="s">
        <v>110</v>
      </c>
    </row>
    <row r="103" spans="1:1">
      <c r="A103" t="s">
        <v>111</v>
      </c>
    </row>
    <row r="104" spans="1:1">
      <c r="A104" t="s">
        <v>112</v>
      </c>
    </row>
    <row r="105" spans="1:1">
      <c r="A105" t="s">
        <v>113</v>
      </c>
    </row>
    <row r="106" spans="1:1">
      <c r="A106" t="s">
        <v>114</v>
      </c>
    </row>
    <row r="107" spans="1:1">
      <c r="A107" t="s">
        <v>115</v>
      </c>
    </row>
    <row r="108" spans="1:1">
      <c r="A108" t="s">
        <v>116</v>
      </c>
    </row>
    <row r="109" spans="1:1">
      <c r="A109" t="s">
        <v>117</v>
      </c>
    </row>
    <row r="110" spans="1:1">
      <c r="A110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tile grid blues</vt:lpstr>
      <vt:lpstr>Gun Homicide Rates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Pat Campbell</dc:creator>
  <cp:lastModifiedBy>Mary Pat Campbell</cp:lastModifiedBy>
  <dcterms:created xsi:type="dcterms:W3CDTF">2018-04-19T20:10:50Z</dcterms:created>
  <dcterms:modified xsi:type="dcterms:W3CDTF">2022-05-31T19:45:31Z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{E139C0CD-FE73-45B2-B8DB-3C9A6E08BAF9}</vt:lpwstr>
  </property>
</Properties>
</file>