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N:\Mortality\CDC Wonder data issues\"/>
    </mc:Choice>
  </mc:AlternateContent>
  <xr:revisionPtr revIDLastSave="0" documentId="13_ncr:40009_{134D759A-011C-4C35-B933-9ED1103D4E68}" xr6:coauthVersionLast="47" xr6:coauthVersionMax="47" xr10:uidLastSave="{00000000-0000-0000-0000-000000000000}"/>
  <bookViews>
    <workbookView xWindow="-110" yWindow="-110" windowWidth="25820" windowHeight="14020" firstSheet="4" activeTab="6"/>
  </bookViews>
  <sheets>
    <sheet name="Age 84 2018-2023" sheetId="1" r:id="rId1"/>
    <sheet name="Age 85+ 2018-2023" sheetId="2" r:id="rId2"/>
    <sheet name="Range of population for 85+" sheetId="3" r:id="rId3"/>
    <sheet name="Total Deaths 2018-2023" sheetId="5" r:id="rId4"/>
    <sheet name="Age Groups 2018-2023" sheetId="6" r:id="rId5"/>
    <sheet name="Weights for Age-Adjusted Death " sheetId="4" r:id="rId6"/>
    <sheet name="Documentation Information" sheetId="7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WeightList">'Weights for Age-Adjusted Death '!$D$7:$D$17</definedName>
  </definedNames>
  <calcPr calcId="0" calcMode="manual"/>
</workbook>
</file>

<file path=xl/calcChain.xml><?xml version="1.0" encoding="utf-8"?>
<calcChain xmlns="http://schemas.openxmlformats.org/spreadsheetml/2006/main">
  <c r="L3" i="6" l="1"/>
  <c r="L4" i="6"/>
  <c r="L5" i="6"/>
  <c r="L6" i="6"/>
  <c r="L7" i="6"/>
  <c r="L2" i="6"/>
  <c r="P5" i="6"/>
  <c r="O2" i="6"/>
  <c r="O3" i="6"/>
  <c r="O4" i="6"/>
  <c r="O5" i="6"/>
  <c r="O6" i="6"/>
  <c r="O7" i="6"/>
  <c r="N6" i="6"/>
  <c r="N7" i="6"/>
  <c r="N5" i="6"/>
  <c r="N4" i="6"/>
  <c r="N3" i="6"/>
  <c r="N2" i="6"/>
  <c r="J48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2" i="6"/>
  <c r="I9" i="3"/>
  <c r="I8" i="3"/>
  <c r="D8" i="4"/>
  <c r="D9" i="4"/>
  <c r="D10" i="4"/>
  <c r="D11" i="4"/>
  <c r="D12" i="4"/>
  <c r="D13" i="4"/>
  <c r="D14" i="4"/>
  <c r="D15" i="4"/>
  <c r="D16" i="4"/>
  <c r="D17" i="4"/>
  <c r="D7" i="4"/>
  <c r="J4" i="3"/>
  <c r="C8" i="3"/>
  <c r="I3" i="3" s="1"/>
  <c r="D4" i="3"/>
  <c r="D3" i="3"/>
  <c r="C4" i="3"/>
  <c r="E4" i="3" s="1"/>
  <c r="C3" i="3"/>
  <c r="E3" i="3" s="1"/>
  <c r="E5" i="3" s="1"/>
  <c r="I4" i="3" s="1"/>
</calcChain>
</file>

<file path=xl/sharedStrings.xml><?xml version="1.0" encoding="utf-8"?>
<sst xmlns="http://schemas.openxmlformats.org/spreadsheetml/2006/main" count="492" uniqueCount="147">
  <si>
    <t>Notes</t>
  </si>
  <si>
    <t>Year</t>
  </si>
  <si>
    <t>Year Code</t>
  </si>
  <si>
    <t>Deaths</t>
  </si>
  <si>
    <t>Population</t>
  </si>
  <si>
    <t>Crude Rate</t>
  </si>
  <si>
    <t>2022 (provisional)</t>
  </si>
  <si>
    <t>2023 (provisional)</t>
  </si>
  <si>
    <t>2024 (provisional and partial)</t>
  </si>
  <si>
    <t>Total</t>
  </si>
  <si>
    <t>---</t>
  </si>
  <si>
    <t>Dataset: Provisional Mortality Statistics, 2018 through Last Week</t>
  </si>
  <si>
    <t>Query Parameters:</t>
  </si>
  <si>
    <t>Single-Year Ages: 84 years</t>
  </si>
  <si>
    <t>Group By: Year</t>
  </si>
  <si>
    <t>Show Totals: True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</si>
  <si>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</si>
  <si>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</si>
  <si>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</si>
  <si>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</si>
  <si>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http://wonder.cdc.gov/wonder/help/mcd-provisional.html for more information.</t>
  </si>
  <si>
    <t>Query Date: Mar 3, 2024 2:35:44 PM</t>
  </si>
  <si>
    <t>Suggested Citation: Centers for Disease Control and Prevention, National Center for Health Statistics. National Vital Statistics</t>
  </si>
  <si>
    <t>System, Provisional Mortality on CDC WONDER Online Database. Data are from the final Multiple Cause of Death Files, 2018-2021,</t>
  </si>
  <si>
    <t>and from provisional data for years 2022-2024, as compiled from data provided by the 57 vital statistics jurisdictions through</t>
  </si>
  <si>
    <t>the Vital Statistics Cooperative Program. Accessed at http://wonder.cdc.gov/mcd-icd10-provisional.html on Mar 3, 2024 2:35:44 PM</t>
  </si>
  <si>
    <t>Caveats:</t>
  </si>
  <si>
    <t>1.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</si>
  <si>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</si>
  <si>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http://wonder.cdc.gov/wonder/help/mcd-provisional.html#Not Stated.</t>
  </si>
  <si>
    <t>2. The population figures for years 2022 and later are single-race estimates of the July 1 resident population, from the Vintage</t>
  </si>
  <si>
    <t>2022 postcensal series released by the Census Bureau on June 22, 2023. The 2022 series is based on the Modified Blended Base</t>
  </si>
  <si>
    <t>produced by the US Census Bureau in lieu of the April 1, 2020 decennial population count. The Modified Blended Base consists of</t>
  </si>
  <si>
    <t>the blend of Vintage 2020 postcensal population estimates for April 1, 2020, 2020 Demographic Analysis Estimates, and 2020</t>
  </si>
  <si>
    <t>Census data from the internal Census Edited File (CEF). The population figures for years 2021 are single-race estimates of the</t>
  </si>
  <si>
    <t>July 1 resident population, based on the Blended Base produced by the US Census Bureau in lieu of the April 1, 2020 decennial</t>
  </si>
  <si>
    <t>population count, from the Vintage 2021 postcensal series released by the Census Bureau on June 30, 2022. The population figures</t>
  </si>
  <si>
    <t>for year 2020 are single-race estimates of the July 1 resident population, from the Vintage 2020 postcensal series based on</t>
  </si>
  <si>
    <t>April 2010 Census, released by the Census Bureau on July 27, 2021. The population figures for year 2019 are single-race</t>
  </si>
  <si>
    <t>estimates of the July 1 resident population, from the Vintage 2019 postcensal series based on April 2010 Census, released by the</t>
  </si>
  <si>
    <t>Census Bureau on June 25, 2020. The population figures for year 2018 are single-race estimates of the July 1 resident</t>
  </si>
  <si>
    <t>population, from the Vintage 2018 postcensal series based on April 2010 Census, released by the Census Bureau on June 20, 2019.</t>
  </si>
  <si>
    <t>More information: http://wonder.cdc.gov/wonder/help/mcd-provisional.html#Population Data.</t>
  </si>
  <si>
    <t>3. Deaths occurring through February 17, 2024 as of February 25, 2024.</t>
  </si>
  <si>
    <t>the Vital Statistics Cooperative Program. Accessed at http://wonder.cdc.gov/mcd-icd10-provisional.html on Mar 3, 2024 2:45:26 PM</t>
  </si>
  <si>
    <t>Query Date: Mar 3, 2024 2:45:26 PM</t>
  </si>
  <si>
    <t>Ten-Year Age Groups: 85+ years</t>
  </si>
  <si>
    <t>Age 85+</t>
  </si>
  <si>
    <t>Age 84</t>
  </si>
  <si>
    <t>Survivals to 2021</t>
  </si>
  <si>
    <t>Survivals to 2022</t>
  </si>
  <si>
    <t>Population from Census Estimate</t>
  </si>
  <si>
    <t>Deaths from CDC Wonder</t>
  </si>
  <si>
    <t>MINIMUM</t>
  </si>
  <si>
    <t>MAXIMUM</t>
  </si>
  <si>
    <t>6. Deaths occurring through February 17, 2024 as of February 25, 2024.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</si>
  <si>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</si>
  <si>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</si>
  <si>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</si>
  <si>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4. The population figures for years 2022 and later are single-race estimates of the July 1 resident population, from the Vintage</t>
  </si>
  <si>
    <t>3. Deaths for persons of unknown age are included in counts and crude rates, but are not included in age-adjusted rates.</t>
  </si>
  <si>
    <t>http://wonder.cdc.gov/wonder/help/mcd-provisional.html#Age-Adjusted Rates.</t>
  </si>
  <si>
    <t>2. The method used to calculate age-adjusted rates is documented here: More information:</t>
  </si>
  <si>
    <t>http://wonder.cdc.gov/wonder/help/mcd-provisional.html#2000 Standard Population.</t>
  </si>
  <si>
    <t>1. The populations used to calculate standard age-adjusted rates are documented here: More information:</t>
  </si>
  <si>
    <t>the Vital Statistics Cooperative Program. Accessed at http://wonder.cdc.gov/mcd-icd10-provisional.html on Mar 3, 2024 2:47:23 PM</t>
  </si>
  <si>
    <t>Query Date: Mar 3, 2024 2:47:23 PM</t>
  </si>
  <si>
    <t>Standard Population: 2000 U.S. Std. Population</t>
  </si>
  <si>
    <t>Age Adjusted Rate</t>
  </si>
  <si>
    <t>5. Deaths occurring through February 17, 2024 as of February 25, 2024.</t>
  </si>
  <si>
    <t>4. The population figures used in the calculation of death rates for the age group 'under 1 year' are the estimates of the</t>
  </si>
  <si>
    <t>3. The population figures for years 2022 and later are single-race estimates of the July 1 resident population, from the Vintage</t>
  </si>
  <si>
    <t>2. Deaths of persons with Age "Not Stated" are included in "All" counts and rates, but are not distributed among age groups,</t>
  </si>
  <si>
    <t>http://wonder.cdc.gov/wonder/help/mcd-provisional.html#Assurance of Confidentiality.</t>
  </si>
  <si>
    <t>1. Data are Suppressed when the data meet the criteria for confidentiality constraints.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</si>
  <si>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</si>
  <si>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</si>
  <si>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</si>
  <si>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Messages:</t>
  </si>
  <si>
    <t>the Vital Statistics Cooperative Program. Accessed at http://wonder.cdc.gov/mcd-icd10-provisional.html on Mar 3, 2024 2:47:47 PM</t>
  </si>
  <si>
    <t>Query Date: Mar 3, 2024 2:47:47 PM</t>
  </si>
  <si>
    <t>Show Totals: Disabled</t>
  </si>
  <si>
    <t>Group By: Year; Ten-Year Age Groups</t>
  </si>
  <si>
    <t>85+</t>
  </si>
  <si>
    <t>85+ years</t>
  </si>
  <si>
    <t>75-84</t>
  </si>
  <si>
    <t>75-84 years</t>
  </si>
  <si>
    <t>65-74</t>
  </si>
  <si>
    <t>65-74 years</t>
  </si>
  <si>
    <t>55-64</t>
  </si>
  <si>
    <t>55-64 years</t>
  </si>
  <si>
    <t>45-54</t>
  </si>
  <si>
    <t>45-54 years</t>
  </si>
  <si>
    <t>35-44</t>
  </si>
  <si>
    <t>35-44 years</t>
  </si>
  <si>
    <t>25-34</t>
  </si>
  <si>
    <t>25-34 years</t>
  </si>
  <si>
    <t>15-24</t>
  </si>
  <si>
    <t>15-24 years</t>
  </si>
  <si>
    <t>5-14</t>
  </si>
  <si>
    <t>5-14 years</t>
  </si>
  <si>
    <t>1-4</t>
  </si>
  <si>
    <t>1-4 years</t>
  </si>
  <si>
    <t>1</t>
  </si>
  <si>
    <t>&lt; 1 year</t>
  </si>
  <si>
    <t>Not Applicable</t>
  </si>
  <si>
    <t>NS</t>
  </si>
  <si>
    <t>Not Stated</t>
  </si>
  <si>
    <t>Ten-Year Age Groups Code</t>
  </si>
  <si>
    <t>Ten-Year Age Groups</t>
  </si>
  <si>
    <t>https://wonder.cdc.gov/wonder/help/mcd-provisional.html</t>
  </si>
  <si>
    <t>Year 2000 Standard Population for the United States</t>
  </si>
  <si>
    <t>   </t>
  </si>
  <si>
    <t>Age</t>
  </si>
  <si>
    <t>Number     </t>
  </si>
  <si>
    <t>All ages</t>
  </si>
  <si>
    <t>Under 1 year</t>
  </si>
  <si>
    <t>85 years and over</t>
  </si>
  <si>
    <t>      *  Based on year 2000 projected population.</t>
  </si>
  <si>
    <t>Year 2000 Standard Million Population for the United States</t>
  </si>
  <si>
    <t>Numbers and All Ages Proportions (Weights) *</t>
  </si>
  <si>
    <t>Number  </t>
  </si>
  <si>
    <t>   Weight</t>
  </si>
  <si>
    <t>Note that these weights only apply to the all ages population,</t>
  </si>
  <si>
    <t>the weights are calculated dynamically when age groups are selected.</t>
  </si>
  <si>
    <t>Death Rate 85+</t>
  </si>
  <si>
    <t>Max</t>
  </si>
  <si>
    <t>Min</t>
  </si>
  <si>
    <t>Recalculate Crude Rate</t>
  </si>
  <si>
    <t>Recalculate Crude Rate with new population estimate for 2021</t>
  </si>
  <si>
    <t>Calculating Age-Adjusted Death Rate</t>
  </si>
  <si>
    <t>Re-calculating Age-Adjusted Death Rate for 2021</t>
  </si>
  <si>
    <t>File:</t>
  </si>
  <si>
    <t>Path:</t>
  </si>
  <si>
    <t>N:\Mortality\CDC Wonder data issues\</t>
  </si>
  <si>
    <t>Year 2021 population estimate issue 2024_03_03.xlsx</t>
  </si>
  <si>
    <t>Description of File:</t>
  </si>
  <si>
    <t>Sheets:</t>
  </si>
  <si>
    <t>Description:</t>
  </si>
  <si>
    <t>Links:</t>
  </si>
  <si>
    <t>Age 84 2018-2023</t>
  </si>
  <si>
    <t>Age 85+ 2018-2023</t>
  </si>
  <si>
    <t>Range of population for 85+</t>
  </si>
  <si>
    <t>Total Deaths 2018-2023</t>
  </si>
  <si>
    <t>Age Groups 2018-2023</t>
  </si>
  <si>
    <t xml:space="preserve">Weights for Age-Adjusted Death </t>
  </si>
  <si>
    <t>(There are no external links.)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</si>
</sst>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%"/>
    <numFmt numFmtId="169" formatCode="0.000000000000000%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7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20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16" fillId="0" borderId="0" xfId="0" applyNumberFormat="1" applyFont="1"/>
    <xf numFmtId="9" fontId="0" fillId="0" borderId="0" xfId="1" applyFont="1"/>
    <xf numFmtId="49" fontId="0" fillId="0" borderId="0" xfId="0" applyNumberFormat="1"/>
    <xf numFmtId="0" fontId="18" fillId="0" borderId="0" xfId="43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3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/>
    <xf numFmtId="168" fontId="0" fillId="0" borderId="0" xfId="1" applyNumberFormat="1" applyFont="1"/>
    <xf numFmtId="169" fontId="0" fillId="0" borderId="0" xfId="0" applyNumberFormat="1"/>
    <xf numFmtId="1" fontId="0" fillId="0" borderId="0" xfId="0" applyNumberFormat="1"/>
    <xf numFmtId="1" fontId="22" fillId="0" borderId="0" xfId="0" applyNumberFormat="1" applyFont="1"/>
    <xf numFmtId="0" fontId="23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onder.cdc.gov/wonder/help/mcd-provision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11" sqref="J11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B2">
        <v>2018</v>
      </c>
      <c r="C2">
        <v>2018</v>
      </c>
      <c r="D2">
        <v>72426</v>
      </c>
      <c r="E2">
        <v>996403</v>
      </c>
      <c r="F2">
        <v>7268.7</v>
      </c>
    </row>
    <row r="3" spans="1:6" x14ac:dyDescent="0.35">
      <c r="B3">
        <v>2019</v>
      </c>
      <c r="C3">
        <v>2019</v>
      </c>
      <c r="D3">
        <v>74916</v>
      </c>
      <c r="E3">
        <v>1067757</v>
      </c>
      <c r="F3">
        <v>7016.2</v>
      </c>
    </row>
    <row r="4" spans="1:6" x14ac:dyDescent="0.35">
      <c r="B4">
        <v>2020</v>
      </c>
      <c r="C4">
        <v>2020</v>
      </c>
      <c r="D4">
        <v>87616</v>
      </c>
      <c r="E4">
        <v>1070307</v>
      </c>
      <c r="F4">
        <v>8186.1</v>
      </c>
    </row>
    <row r="5" spans="1:6" x14ac:dyDescent="0.35">
      <c r="B5">
        <v>2021</v>
      </c>
      <c r="C5">
        <v>2021</v>
      </c>
      <c r="D5">
        <v>84332</v>
      </c>
      <c r="E5">
        <v>1016585</v>
      </c>
      <c r="F5">
        <v>8295.6</v>
      </c>
    </row>
    <row r="6" spans="1:6" x14ac:dyDescent="0.35">
      <c r="B6" t="s">
        <v>6</v>
      </c>
      <c r="C6">
        <v>2022</v>
      </c>
      <c r="D6">
        <v>84911</v>
      </c>
      <c r="E6">
        <v>1097594</v>
      </c>
      <c r="F6">
        <v>7736.1</v>
      </c>
    </row>
    <row r="7" spans="1:6" x14ac:dyDescent="0.35">
      <c r="B7" t="s">
        <v>7</v>
      </c>
      <c r="C7">
        <v>2023</v>
      </c>
      <c r="D7">
        <v>80179</v>
      </c>
      <c r="E7">
        <v>1097594</v>
      </c>
      <c r="F7">
        <v>7305</v>
      </c>
    </row>
    <row r="8" spans="1:6" x14ac:dyDescent="0.35">
      <c r="B8" t="s">
        <v>8</v>
      </c>
      <c r="C8">
        <v>2024</v>
      </c>
      <c r="D8">
        <v>10369</v>
      </c>
      <c r="E8">
        <v>1097594</v>
      </c>
      <c r="F8">
        <v>944.7</v>
      </c>
    </row>
    <row r="9" spans="1:6" x14ac:dyDescent="0.35">
      <c r="A9" t="s">
        <v>9</v>
      </c>
      <c r="D9">
        <v>494749</v>
      </c>
      <c r="E9">
        <v>7443834</v>
      </c>
      <c r="F9">
        <v>6646.4</v>
      </c>
    </row>
    <row r="10" spans="1:6" x14ac:dyDescent="0.35">
      <c r="A10" t="s">
        <v>10</v>
      </c>
    </row>
    <row r="11" spans="1:6" x14ac:dyDescent="0.35">
      <c r="A11" t="s">
        <v>11</v>
      </c>
    </row>
    <row r="12" spans="1:6" x14ac:dyDescent="0.35">
      <c r="A12" t="s">
        <v>12</v>
      </c>
    </row>
    <row r="13" spans="1:6" x14ac:dyDescent="0.35">
      <c r="A13" t="s">
        <v>13</v>
      </c>
    </row>
    <row r="14" spans="1:6" x14ac:dyDescent="0.35">
      <c r="A14" t="s">
        <v>14</v>
      </c>
    </row>
    <row r="15" spans="1:6" x14ac:dyDescent="0.35">
      <c r="A15" t="s">
        <v>15</v>
      </c>
    </row>
    <row r="16" spans="1:6" x14ac:dyDescent="0.35">
      <c r="A16" t="s">
        <v>16</v>
      </c>
    </row>
    <row r="17" spans="1:1" x14ac:dyDescent="0.35">
      <c r="A17" t="s">
        <v>17</v>
      </c>
    </row>
    <row r="18" spans="1:1" x14ac:dyDescent="0.35">
      <c r="A18" t="s">
        <v>18</v>
      </c>
    </row>
    <row r="19" spans="1:1" x14ac:dyDescent="0.35">
      <c r="A19" t="s">
        <v>19</v>
      </c>
    </row>
    <row r="20" spans="1:1" x14ac:dyDescent="0.35">
      <c r="A20" t="s">
        <v>10</v>
      </c>
    </row>
    <row r="21" spans="1:1" x14ac:dyDescent="0.35">
      <c r="A21" t="s">
        <v>20</v>
      </c>
    </row>
    <row r="22" spans="1:1" x14ac:dyDescent="0.35">
      <c r="A22" t="s">
        <v>10</v>
      </c>
    </row>
    <row r="23" spans="1:1" x14ac:dyDescent="0.35">
      <c r="A23" t="s">
        <v>21</v>
      </c>
    </row>
    <row r="24" spans="1:1" x14ac:dyDescent="0.35">
      <c r="A24" t="s">
        <v>10</v>
      </c>
    </row>
    <row r="25" spans="1:1" x14ac:dyDescent="0.35">
      <c r="A25" t="s">
        <v>22</v>
      </c>
    </row>
    <row r="26" spans="1:1" x14ac:dyDescent="0.35">
      <c r="A26" t="s">
        <v>23</v>
      </c>
    </row>
    <row r="27" spans="1:1" x14ac:dyDescent="0.35">
      <c r="A27" t="s">
        <v>24</v>
      </c>
    </row>
    <row r="28" spans="1:1" x14ac:dyDescent="0.35">
      <c r="A28" t="s">
        <v>25</v>
      </c>
    </row>
    <row r="29" spans="1:1" x14ac:dyDescent="0.35">
      <c r="A29" t="s">
        <v>10</v>
      </c>
    </row>
    <row r="30" spans="1:1" x14ac:dyDescent="0.35">
      <c r="A30" t="s">
        <v>26</v>
      </c>
    </row>
    <row r="31" spans="1:1" x14ac:dyDescent="0.35">
      <c r="A31" t="s">
        <v>27</v>
      </c>
    </row>
    <row r="32" spans="1:1" x14ac:dyDescent="0.35">
      <c r="A32" t="s">
        <v>28</v>
      </c>
    </row>
    <row r="33" spans="1:1" x14ac:dyDescent="0.35">
      <c r="A33" t="s">
        <v>29</v>
      </c>
    </row>
    <row r="34" spans="1:1" x14ac:dyDescent="0.35">
      <c r="A34" t="s">
        <v>30</v>
      </c>
    </row>
    <row r="35" spans="1:1" x14ac:dyDescent="0.35">
      <c r="A35" t="s">
        <v>31</v>
      </c>
    </row>
    <row r="36" spans="1:1" x14ac:dyDescent="0.35">
      <c r="A36" t="s">
        <v>32</v>
      </c>
    </row>
    <row r="37" spans="1:1" x14ac:dyDescent="0.35">
      <c r="A37" t="s">
        <v>33</v>
      </c>
    </row>
    <row r="38" spans="1:1" x14ac:dyDescent="0.35">
      <c r="A38" t="s">
        <v>34</v>
      </c>
    </row>
    <row r="39" spans="1:1" x14ac:dyDescent="0.35">
      <c r="A39" t="s">
        <v>35</v>
      </c>
    </row>
    <row r="40" spans="1:1" x14ac:dyDescent="0.35">
      <c r="A40" t="s">
        <v>36</v>
      </c>
    </row>
    <row r="41" spans="1:1" x14ac:dyDescent="0.35">
      <c r="A41" t="s">
        <v>37</v>
      </c>
    </row>
    <row r="42" spans="1:1" x14ac:dyDescent="0.35">
      <c r="A42" t="s">
        <v>38</v>
      </c>
    </row>
    <row r="43" spans="1:1" x14ac:dyDescent="0.35">
      <c r="A43" t="s">
        <v>39</v>
      </c>
    </row>
    <row r="44" spans="1:1" x14ac:dyDescent="0.35">
      <c r="A44" t="s">
        <v>40</v>
      </c>
    </row>
    <row r="45" spans="1:1" x14ac:dyDescent="0.35">
      <c r="A45" t="s">
        <v>41</v>
      </c>
    </row>
    <row r="46" spans="1:1" x14ac:dyDescent="0.35">
      <c r="A46" t="s">
        <v>42</v>
      </c>
    </row>
    <row r="47" spans="1:1" x14ac:dyDescent="0.35">
      <c r="A47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/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B2">
        <v>2018</v>
      </c>
      <c r="C2">
        <v>2018</v>
      </c>
      <c r="D2">
        <v>880280</v>
      </c>
      <c r="E2">
        <v>6544503</v>
      </c>
      <c r="F2">
        <v>13450.7</v>
      </c>
    </row>
    <row r="3" spans="1:6" x14ac:dyDescent="0.35">
      <c r="B3">
        <v>2019</v>
      </c>
      <c r="C3">
        <v>2019</v>
      </c>
      <c r="D3">
        <v>873746</v>
      </c>
      <c r="E3">
        <v>6604958</v>
      </c>
      <c r="F3">
        <v>13228.6</v>
      </c>
    </row>
    <row r="4" spans="1:6" x14ac:dyDescent="0.35">
      <c r="B4">
        <v>2020</v>
      </c>
      <c r="C4">
        <v>2020</v>
      </c>
      <c r="D4">
        <v>1012805</v>
      </c>
      <c r="E4">
        <v>6658420</v>
      </c>
      <c r="F4">
        <v>15210.9</v>
      </c>
    </row>
    <row r="5" spans="1:6" x14ac:dyDescent="0.35">
      <c r="B5">
        <v>2021</v>
      </c>
      <c r="C5">
        <v>2021</v>
      </c>
      <c r="D5">
        <v>940780</v>
      </c>
      <c r="E5">
        <v>5975756</v>
      </c>
      <c r="F5">
        <v>15743.3</v>
      </c>
    </row>
    <row r="6" spans="1:6" x14ac:dyDescent="0.35">
      <c r="B6" t="s">
        <v>6</v>
      </c>
      <c r="C6">
        <v>2022</v>
      </c>
      <c r="D6">
        <v>933233</v>
      </c>
      <c r="E6">
        <v>6485868</v>
      </c>
      <c r="F6">
        <v>14388.7</v>
      </c>
    </row>
    <row r="7" spans="1:6" x14ac:dyDescent="0.35">
      <c r="B7" t="s">
        <v>7</v>
      </c>
      <c r="C7">
        <v>2023</v>
      </c>
      <c r="D7">
        <v>884391</v>
      </c>
      <c r="E7">
        <v>6485868</v>
      </c>
      <c r="F7">
        <v>13635.7</v>
      </c>
    </row>
    <row r="8" spans="1:6" x14ac:dyDescent="0.35">
      <c r="B8" t="s">
        <v>8</v>
      </c>
      <c r="C8">
        <v>2024</v>
      </c>
      <c r="D8">
        <v>118769</v>
      </c>
      <c r="E8">
        <v>6485868</v>
      </c>
      <c r="F8">
        <v>1831.2</v>
      </c>
    </row>
    <row r="9" spans="1:6" x14ac:dyDescent="0.35">
      <c r="A9" t="s">
        <v>9</v>
      </c>
      <c r="D9">
        <v>5644004</v>
      </c>
      <c r="E9">
        <v>45241241</v>
      </c>
      <c r="F9">
        <v>12475.4</v>
      </c>
    </row>
    <row r="10" spans="1:6" x14ac:dyDescent="0.35">
      <c r="A10" t="s">
        <v>10</v>
      </c>
    </row>
    <row r="11" spans="1:6" x14ac:dyDescent="0.35">
      <c r="A11" t="s">
        <v>11</v>
      </c>
    </row>
    <row r="12" spans="1:6" x14ac:dyDescent="0.35">
      <c r="A12" t="s">
        <v>12</v>
      </c>
    </row>
    <row r="13" spans="1:6" x14ac:dyDescent="0.35">
      <c r="A13" t="s">
        <v>46</v>
      </c>
    </row>
    <row r="14" spans="1:6" x14ac:dyDescent="0.35">
      <c r="A14" t="s">
        <v>14</v>
      </c>
    </row>
    <row r="15" spans="1:6" x14ac:dyDescent="0.35">
      <c r="A15" t="s">
        <v>15</v>
      </c>
    </row>
    <row r="16" spans="1:6" x14ac:dyDescent="0.35">
      <c r="A16" t="s">
        <v>16</v>
      </c>
    </row>
    <row r="17" spans="1:1" x14ac:dyDescent="0.35">
      <c r="A17" t="s">
        <v>17</v>
      </c>
    </row>
    <row r="18" spans="1:1" x14ac:dyDescent="0.35">
      <c r="A18" t="s">
        <v>18</v>
      </c>
    </row>
    <row r="19" spans="1:1" x14ac:dyDescent="0.35">
      <c r="A19" t="s">
        <v>19</v>
      </c>
    </row>
    <row r="20" spans="1:1" x14ac:dyDescent="0.35">
      <c r="A20" t="s">
        <v>10</v>
      </c>
    </row>
    <row r="21" spans="1:1" x14ac:dyDescent="0.35">
      <c r="A21" t="s">
        <v>20</v>
      </c>
    </row>
    <row r="22" spans="1:1" x14ac:dyDescent="0.35">
      <c r="A22" t="s">
        <v>10</v>
      </c>
    </row>
    <row r="23" spans="1:1" x14ac:dyDescent="0.35">
      <c r="A23" t="s">
        <v>45</v>
      </c>
    </row>
    <row r="24" spans="1:1" x14ac:dyDescent="0.35">
      <c r="A24" t="s">
        <v>10</v>
      </c>
    </row>
    <row r="25" spans="1:1" x14ac:dyDescent="0.35">
      <c r="A25" t="s">
        <v>22</v>
      </c>
    </row>
    <row r="26" spans="1:1" x14ac:dyDescent="0.35">
      <c r="A26" t="s">
        <v>23</v>
      </c>
    </row>
    <row r="27" spans="1:1" x14ac:dyDescent="0.35">
      <c r="A27" t="s">
        <v>24</v>
      </c>
    </row>
    <row r="28" spans="1:1" x14ac:dyDescent="0.35">
      <c r="A28" t="s">
        <v>44</v>
      </c>
    </row>
    <row r="29" spans="1:1" x14ac:dyDescent="0.35">
      <c r="A29" t="s">
        <v>10</v>
      </c>
    </row>
    <row r="30" spans="1:1" x14ac:dyDescent="0.35">
      <c r="A30" t="s">
        <v>26</v>
      </c>
    </row>
    <row r="31" spans="1:1" x14ac:dyDescent="0.35">
      <c r="A31" t="s">
        <v>27</v>
      </c>
    </row>
    <row r="32" spans="1:1" x14ac:dyDescent="0.35">
      <c r="A32" t="s">
        <v>28</v>
      </c>
    </row>
    <row r="33" spans="1:1" x14ac:dyDescent="0.35">
      <c r="A33" t="s">
        <v>29</v>
      </c>
    </row>
    <row r="34" spans="1:1" x14ac:dyDescent="0.35">
      <c r="A34" t="s">
        <v>30</v>
      </c>
    </row>
    <row r="35" spans="1:1" x14ac:dyDescent="0.35">
      <c r="A35" t="s">
        <v>31</v>
      </c>
    </row>
    <row r="36" spans="1:1" x14ac:dyDescent="0.35">
      <c r="A36" t="s">
        <v>32</v>
      </c>
    </row>
    <row r="37" spans="1:1" x14ac:dyDescent="0.35">
      <c r="A37" t="s">
        <v>33</v>
      </c>
    </row>
    <row r="38" spans="1:1" x14ac:dyDescent="0.35">
      <c r="A38" t="s">
        <v>34</v>
      </c>
    </row>
    <row r="39" spans="1:1" x14ac:dyDescent="0.35">
      <c r="A39" t="s">
        <v>35</v>
      </c>
    </row>
    <row r="40" spans="1:1" x14ac:dyDescent="0.35">
      <c r="A40" t="s">
        <v>36</v>
      </c>
    </row>
    <row r="41" spans="1:1" x14ac:dyDescent="0.35">
      <c r="A41" t="s">
        <v>37</v>
      </c>
    </row>
    <row r="42" spans="1:1" x14ac:dyDescent="0.35">
      <c r="A42" t="s">
        <v>38</v>
      </c>
    </row>
    <row r="43" spans="1:1" x14ac:dyDescent="0.35">
      <c r="A43" t="s">
        <v>39</v>
      </c>
    </row>
    <row r="44" spans="1:1" x14ac:dyDescent="0.35">
      <c r="A44" t="s">
        <v>40</v>
      </c>
    </row>
    <row r="45" spans="1:1" x14ac:dyDescent="0.35">
      <c r="A45" t="s">
        <v>41</v>
      </c>
    </row>
    <row r="46" spans="1:1" x14ac:dyDescent="0.35">
      <c r="A46" t="s">
        <v>42</v>
      </c>
    </row>
    <row r="47" spans="1:1" x14ac:dyDescent="0.35">
      <c r="A4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J8" sqref="J8"/>
    </sheetView>
  </sheetViews>
  <sheetFormatPr defaultRowHeight="14.5" x14ac:dyDescent="0.35"/>
  <cols>
    <col min="3" max="3" width="11.81640625" customWidth="1"/>
    <col min="5" max="5" width="8.90625" bestFit="1" customWidth="1"/>
    <col min="9" max="9" width="8.90625" bestFit="1" customWidth="1"/>
    <col min="10" max="10" width="20.08984375" bestFit="1" customWidth="1"/>
  </cols>
  <sheetData>
    <row r="2" spans="1:10" ht="43.5" x14ac:dyDescent="0.35">
      <c r="A2">
        <v>2020</v>
      </c>
      <c r="C2" s="2" t="s">
        <v>51</v>
      </c>
      <c r="D2" s="2" t="s">
        <v>52</v>
      </c>
      <c r="E2" s="2" t="s">
        <v>49</v>
      </c>
    </row>
    <row r="3" spans="1:10" x14ac:dyDescent="0.35">
      <c r="B3" t="s">
        <v>47</v>
      </c>
      <c r="C3" s="1">
        <f>'Age 85+ 2018-2023'!E4</f>
        <v>6658420</v>
      </c>
      <c r="D3" s="1">
        <f>'Age 85+ 2018-2023'!D4</f>
        <v>1012805</v>
      </c>
      <c r="E3" s="1">
        <f>C3-D3</f>
        <v>5645615</v>
      </c>
      <c r="H3" t="s">
        <v>53</v>
      </c>
      <c r="I3" s="3">
        <f>C8</f>
        <v>5975756</v>
      </c>
    </row>
    <row r="4" spans="1:10" x14ac:dyDescent="0.35">
      <c r="B4" t="s">
        <v>48</v>
      </c>
      <c r="C4" s="1">
        <f>'Age 84 2018-2023'!E4</f>
        <v>1070307</v>
      </c>
      <c r="D4" s="1">
        <f>'Age 84 2018-2023'!D4</f>
        <v>87616</v>
      </c>
      <c r="E4" s="1">
        <f>C4-D4</f>
        <v>982691</v>
      </c>
      <c r="H4" t="s">
        <v>54</v>
      </c>
      <c r="I4" s="3">
        <f>E5</f>
        <v>6628306</v>
      </c>
      <c r="J4" s="4">
        <f>I4/I3-1</f>
        <v>0.10919957240556677</v>
      </c>
    </row>
    <row r="5" spans="1:10" x14ac:dyDescent="0.35">
      <c r="E5" s="3">
        <f>SUM(E3:E4)</f>
        <v>6628306</v>
      </c>
    </row>
    <row r="6" spans="1:10" x14ac:dyDescent="0.35">
      <c r="A6" s="1"/>
    </row>
    <row r="7" spans="1:10" ht="43.5" x14ac:dyDescent="0.35">
      <c r="A7">
        <v>2021</v>
      </c>
      <c r="C7" s="2" t="s">
        <v>51</v>
      </c>
      <c r="D7" s="2" t="s">
        <v>52</v>
      </c>
      <c r="E7" s="2" t="s">
        <v>50</v>
      </c>
      <c r="H7" s="2" t="s">
        <v>125</v>
      </c>
    </row>
    <row r="8" spans="1:10" x14ac:dyDescent="0.35">
      <c r="B8" t="s">
        <v>47</v>
      </c>
      <c r="C8" s="3">
        <f>'Age 85+ 2018-2023'!E5</f>
        <v>5975756</v>
      </c>
      <c r="H8" t="s">
        <v>126</v>
      </c>
      <c r="I8" s="18">
        <f>'Age 85+ 2018-2023'!$D$5/'Range of population for 85+'!I3</f>
        <v>0.15743280013440977</v>
      </c>
      <c r="J8" s="19"/>
    </row>
    <row r="9" spans="1:10" x14ac:dyDescent="0.35">
      <c r="B9" t="s">
        <v>48</v>
      </c>
      <c r="H9" t="s">
        <v>127</v>
      </c>
      <c r="I9" s="18">
        <f>'Age 85+ 2018-2023'!$D$5/'Range of population for 85+'!I4</f>
        <v>0.14193370070723954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68</v>
      </c>
    </row>
    <row r="2" spans="1:7" x14ac:dyDescent="0.35">
      <c r="B2">
        <v>2018</v>
      </c>
      <c r="C2">
        <v>2018</v>
      </c>
      <c r="D2">
        <v>2839205</v>
      </c>
      <c r="E2">
        <v>327167434</v>
      </c>
      <c r="F2">
        <v>867.8</v>
      </c>
      <c r="G2">
        <v>723.6</v>
      </c>
    </row>
    <row r="3" spans="1:7" x14ac:dyDescent="0.35">
      <c r="B3">
        <v>2019</v>
      </c>
      <c r="C3">
        <v>2019</v>
      </c>
      <c r="D3">
        <v>2854838</v>
      </c>
      <c r="E3">
        <v>328239523</v>
      </c>
      <c r="F3">
        <v>869.7</v>
      </c>
      <c r="G3">
        <v>715.2</v>
      </c>
    </row>
    <row r="4" spans="1:7" x14ac:dyDescent="0.35">
      <c r="B4">
        <v>2020</v>
      </c>
      <c r="C4">
        <v>2020</v>
      </c>
      <c r="D4">
        <v>3383729</v>
      </c>
      <c r="E4">
        <v>329484123</v>
      </c>
      <c r="F4">
        <v>1027</v>
      </c>
      <c r="G4">
        <v>835.4</v>
      </c>
    </row>
    <row r="5" spans="1:7" x14ac:dyDescent="0.35">
      <c r="B5">
        <v>2021</v>
      </c>
      <c r="C5">
        <v>2021</v>
      </c>
      <c r="D5">
        <v>3464231</v>
      </c>
      <c r="E5">
        <v>331893745</v>
      </c>
      <c r="F5">
        <v>1043.8</v>
      </c>
      <c r="G5">
        <v>879.7</v>
      </c>
    </row>
    <row r="6" spans="1:7" x14ac:dyDescent="0.35">
      <c r="B6" t="s">
        <v>6</v>
      </c>
      <c r="C6">
        <v>2022</v>
      </c>
      <c r="D6">
        <v>3279528</v>
      </c>
      <c r="E6">
        <v>333287557</v>
      </c>
      <c r="F6">
        <v>984</v>
      </c>
      <c r="G6">
        <v>798.8</v>
      </c>
    </row>
    <row r="7" spans="1:7" x14ac:dyDescent="0.35">
      <c r="B7" t="s">
        <v>7</v>
      </c>
      <c r="C7">
        <v>2023</v>
      </c>
      <c r="D7">
        <v>3082213</v>
      </c>
      <c r="E7">
        <v>333287557</v>
      </c>
      <c r="F7">
        <v>924.8</v>
      </c>
      <c r="G7">
        <v>750.9</v>
      </c>
    </row>
    <row r="8" spans="1:7" x14ac:dyDescent="0.35">
      <c r="B8" t="s">
        <v>8</v>
      </c>
      <c r="C8">
        <v>2024</v>
      </c>
      <c r="D8">
        <v>379422</v>
      </c>
      <c r="E8">
        <v>333287557</v>
      </c>
      <c r="F8">
        <v>113.8</v>
      </c>
      <c r="G8">
        <v>91.5</v>
      </c>
    </row>
    <row r="9" spans="1:7" x14ac:dyDescent="0.35">
      <c r="A9" t="s">
        <v>9</v>
      </c>
      <c r="D9">
        <v>19283166</v>
      </c>
      <c r="E9">
        <v>2316647496</v>
      </c>
      <c r="F9">
        <v>832.4</v>
      </c>
      <c r="G9">
        <v>683.2</v>
      </c>
    </row>
    <row r="10" spans="1:7" x14ac:dyDescent="0.35">
      <c r="A10" t="s">
        <v>10</v>
      </c>
    </row>
    <row r="11" spans="1:7" x14ac:dyDescent="0.35">
      <c r="A11" t="s">
        <v>11</v>
      </c>
    </row>
    <row r="12" spans="1:7" x14ac:dyDescent="0.35">
      <c r="A12" t="s">
        <v>12</v>
      </c>
    </row>
    <row r="13" spans="1:7" x14ac:dyDescent="0.35">
      <c r="A13" t="s">
        <v>14</v>
      </c>
    </row>
    <row r="14" spans="1:7" x14ac:dyDescent="0.35">
      <c r="A14" t="s">
        <v>15</v>
      </c>
    </row>
    <row r="15" spans="1:7" x14ac:dyDescent="0.35">
      <c r="A15" t="s">
        <v>16</v>
      </c>
    </row>
    <row r="16" spans="1:7" x14ac:dyDescent="0.35">
      <c r="A16" t="s">
        <v>17</v>
      </c>
    </row>
    <row r="17" spans="1:1" x14ac:dyDescent="0.35">
      <c r="A17" t="s">
        <v>67</v>
      </c>
    </row>
    <row r="18" spans="1:1" x14ac:dyDescent="0.35">
      <c r="A18" t="s">
        <v>18</v>
      </c>
    </row>
    <row r="19" spans="1:1" x14ac:dyDescent="0.35">
      <c r="A19" t="s">
        <v>19</v>
      </c>
    </row>
    <row r="20" spans="1:1" x14ac:dyDescent="0.35">
      <c r="A20" t="s">
        <v>10</v>
      </c>
    </row>
    <row r="21" spans="1:1" x14ac:dyDescent="0.35">
      <c r="A21" t="s">
        <v>20</v>
      </c>
    </row>
    <row r="22" spans="1:1" x14ac:dyDescent="0.35">
      <c r="A22" t="s">
        <v>10</v>
      </c>
    </row>
    <row r="23" spans="1:1" x14ac:dyDescent="0.35">
      <c r="A23" t="s">
        <v>66</v>
      </c>
    </row>
    <row r="24" spans="1:1" x14ac:dyDescent="0.35">
      <c r="A24" t="s">
        <v>10</v>
      </c>
    </row>
    <row r="25" spans="1:1" x14ac:dyDescent="0.35">
      <c r="A25" t="s">
        <v>22</v>
      </c>
    </row>
    <row r="26" spans="1:1" x14ac:dyDescent="0.35">
      <c r="A26" t="s">
        <v>23</v>
      </c>
    </row>
    <row r="27" spans="1:1" x14ac:dyDescent="0.35">
      <c r="A27" t="s">
        <v>24</v>
      </c>
    </row>
    <row r="28" spans="1:1" x14ac:dyDescent="0.35">
      <c r="A28" t="s">
        <v>65</v>
      </c>
    </row>
    <row r="29" spans="1:1" x14ac:dyDescent="0.35">
      <c r="A29" t="s">
        <v>10</v>
      </c>
    </row>
    <row r="30" spans="1:1" x14ac:dyDescent="0.35">
      <c r="A30" t="s">
        <v>26</v>
      </c>
    </row>
    <row r="31" spans="1:1" x14ac:dyDescent="0.35">
      <c r="A31" t="s">
        <v>64</v>
      </c>
    </row>
    <row r="32" spans="1:1" x14ac:dyDescent="0.35">
      <c r="A32" t="s">
        <v>63</v>
      </c>
    </row>
    <row r="33" spans="1:1" x14ac:dyDescent="0.35">
      <c r="A33" t="s">
        <v>62</v>
      </c>
    </row>
    <row r="34" spans="1:1" x14ac:dyDescent="0.35">
      <c r="A34" t="s">
        <v>61</v>
      </c>
    </row>
    <row r="35" spans="1:1" x14ac:dyDescent="0.35">
      <c r="A35" t="s">
        <v>60</v>
      </c>
    </row>
    <row r="36" spans="1:1" x14ac:dyDescent="0.35">
      <c r="A36" t="s">
        <v>59</v>
      </c>
    </row>
    <row r="37" spans="1:1" x14ac:dyDescent="0.35">
      <c r="A37" t="s">
        <v>31</v>
      </c>
    </row>
    <row r="38" spans="1:1" x14ac:dyDescent="0.35">
      <c r="A38" t="s">
        <v>32</v>
      </c>
    </row>
    <row r="39" spans="1:1" x14ac:dyDescent="0.35">
      <c r="A39" t="s">
        <v>33</v>
      </c>
    </row>
    <row r="40" spans="1:1" x14ac:dyDescent="0.35">
      <c r="A40" t="s">
        <v>34</v>
      </c>
    </row>
    <row r="41" spans="1:1" x14ac:dyDescent="0.35">
      <c r="A41" t="s">
        <v>35</v>
      </c>
    </row>
    <row r="42" spans="1:1" x14ac:dyDescent="0.35">
      <c r="A42" t="s">
        <v>36</v>
      </c>
    </row>
    <row r="43" spans="1:1" x14ac:dyDescent="0.35">
      <c r="A43" t="s">
        <v>37</v>
      </c>
    </row>
    <row r="44" spans="1:1" x14ac:dyDescent="0.35">
      <c r="A44" t="s">
        <v>38</v>
      </c>
    </row>
    <row r="45" spans="1:1" x14ac:dyDescent="0.35">
      <c r="A45" t="s">
        <v>39</v>
      </c>
    </row>
    <row r="46" spans="1:1" x14ac:dyDescent="0.35">
      <c r="A46" t="s">
        <v>40</v>
      </c>
    </row>
    <row r="47" spans="1:1" x14ac:dyDescent="0.35">
      <c r="A47" t="s">
        <v>41</v>
      </c>
    </row>
    <row r="48" spans="1:1" x14ac:dyDescent="0.35">
      <c r="A48" t="s">
        <v>42</v>
      </c>
    </row>
    <row r="49" spans="1:1" x14ac:dyDescent="0.35">
      <c r="A49" t="s">
        <v>58</v>
      </c>
    </row>
    <row r="50" spans="1:1" x14ac:dyDescent="0.35">
      <c r="A50" t="s">
        <v>57</v>
      </c>
    </row>
    <row r="51" spans="1:1" x14ac:dyDescent="0.35">
      <c r="A51" t="s">
        <v>56</v>
      </c>
    </row>
    <row r="52" spans="1:1" x14ac:dyDescent="0.35">
      <c r="A52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I12" sqref="I12"/>
    </sheetView>
  </sheetViews>
  <sheetFormatPr defaultRowHeight="14.5" x14ac:dyDescent="0.35"/>
  <sheetData>
    <row r="1" spans="1:16" ht="116" x14ac:dyDescent="0.35">
      <c r="A1" t="s">
        <v>0</v>
      </c>
      <c r="B1" t="s">
        <v>1</v>
      </c>
      <c r="C1" t="s">
        <v>2</v>
      </c>
      <c r="D1" s="5" t="s">
        <v>109</v>
      </c>
      <c r="E1" s="5" t="s">
        <v>108</v>
      </c>
      <c r="F1" t="s">
        <v>3</v>
      </c>
      <c r="G1" t="s">
        <v>4</v>
      </c>
      <c r="H1" t="s">
        <v>5</v>
      </c>
      <c r="I1" s="2" t="s">
        <v>128</v>
      </c>
      <c r="J1" s="2" t="s">
        <v>129</v>
      </c>
      <c r="N1" s="2" t="s">
        <v>130</v>
      </c>
      <c r="O1" t="s">
        <v>131</v>
      </c>
    </row>
    <row r="2" spans="1:16" x14ac:dyDescent="0.35">
      <c r="B2">
        <v>2018</v>
      </c>
      <c r="C2">
        <v>2018</v>
      </c>
      <c r="D2" s="5" t="s">
        <v>104</v>
      </c>
      <c r="E2" s="5" t="s">
        <v>103</v>
      </c>
      <c r="F2">
        <v>21467</v>
      </c>
      <c r="G2">
        <v>3848208</v>
      </c>
      <c r="H2">
        <v>557.79999999999995</v>
      </c>
      <c r="I2">
        <f>$F2/$G2*100000</f>
        <v>557.8440666408884</v>
      </c>
      <c r="J2">
        <f>$F2/$G2*100000</f>
        <v>557.8440666408884</v>
      </c>
      <c r="L2" s="20">
        <f>'Total Deaths 2018-2023'!G2</f>
        <v>723.6</v>
      </c>
      <c r="M2">
        <v>2018</v>
      </c>
      <c r="N2" s="20">
        <f>SUMPRODUCT(WeightList,I2:I12)</f>
        <v>723.60795994206023</v>
      </c>
      <c r="O2" s="20">
        <f>SUMPRODUCT(WeightList,J2:J12)</f>
        <v>723.60795994206023</v>
      </c>
    </row>
    <row r="3" spans="1:16" x14ac:dyDescent="0.35">
      <c r="B3">
        <v>2018</v>
      </c>
      <c r="C3">
        <v>2018</v>
      </c>
      <c r="D3" s="5" t="s">
        <v>102</v>
      </c>
      <c r="E3" s="5" t="s">
        <v>101</v>
      </c>
      <c r="F3">
        <v>3830</v>
      </c>
      <c r="G3">
        <v>15962067</v>
      </c>
      <c r="H3">
        <v>24</v>
      </c>
      <c r="I3">
        <f t="shared" ref="I3:J66" si="0">$F3/$G3*100000</f>
        <v>23.994386190710763</v>
      </c>
      <c r="J3">
        <f t="shared" si="0"/>
        <v>23.994386190710763</v>
      </c>
      <c r="L3" s="20">
        <f>'Total Deaths 2018-2023'!G3</f>
        <v>715.2</v>
      </c>
      <c r="M3">
        <v>2019</v>
      </c>
      <c r="N3" s="20">
        <f>SUMPRODUCT(WeightList,I14:I24)</f>
        <v>715.25173157256086</v>
      </c>
      <c r="O3" s="20">
        <f>SUMPRODUCT(WeightList,J14:J24)</f>
        <v>715.25173157256086</v>
      </c>
    </row>
    <row r="4" spans="1:16" x14ac:dyDescent="0.35">
      <c r="B4">
        <v>2018</v>
      </c>
      <c r="C4">
        <v>2018</v>
      </c>
      <c r="D4" s="5" t="s">
        <v>100</v>
      </c>
      <c r="E4" s="5" t="s">
        <v>99</v>
      </c>
      <c r="F4">
        <v>5450</v>
      </c>
      <c r="G4">
        <v>41075169</v>
      </c>
      <c r="H4">
        <v>13.3</v>
      </c>
      <c r="I4">
        <f t="shared" si="0"/>
        <v>13.268356850826347</v>
      </c>
      <c r="J4">
        <f t="shared" si="0"/>
        <v>13.268356850826347</v>
      </c>
      <c r="L4" s="20">
        <f>'Total Deaths 2018-2023'!G4</f>
        <v>835.4</v>
      </c>
      <c r="M4">
        <v>2020</v>
      </c>
      <c r="N4" s="20">
        <f>SUMPRODUCT(WeightList,I26:I36)</f>
        <v>835.4191862493351</v>
      </c>
      <c r="O4" s="20">
        <f>SUMPRODUCT(WeightList,J26:J36)</f>
        <v>835.4191862493351</v>
      </c>
    </row>
    <row r="5" spans="1:16" ht="26" x14ac:dyDescent="0.6">
      <c r="B5">
        <v>2018</v>
      </c>
      <c r="C5">
        <v>2018</v>
      </c>
      <c r="D5" s="5" t="s">
        <v>98</v>
      </c>
      <c r="E5" s="5" t="s">
        <v>97</v>
      </c>
      <c r="F5">
        <v>30154</v>
      </c>
      <c r="G5">
        <v>42970800</v>
      </c>
      <c r="H5">
        <v>70.2</v>
      </c>
      <c r="I5">
        <f t="shared" si="0"/>
        <v>70.173233916985495</v>
      </c>
      <c r="J5">
        <f t="shared" si="0"/>
        <v>70.173233916985495</v>
      </c>
      <c r="L5" s="20">
        <f>'Total Deaths 2018-2023'!G5</f>
        <v>879.7</v>
      </c>
      <c r="M5">
        <v>2021</v>
      </c>
      <c r="N5" s="20">
        <f>SUMPRODUCT(WeightList,I38:I48)</f>
        <v>879.67821631745062</v>
      </c>
      <c r="O5" s="21">
        <f>SUMPRODUCT(WeightList,J38:J48)</f>
        <v>855.64134111025407</v>
      </c>
      <c r="P5" s="4">
        <f>O5/N5-1</f>
        <v>-2.7324622528247633E-2</v>
      </c>
    </row>
    <row r="6" spans="1:16" x14ac:dyDescent="0.35">
      <c r="B6">
        <v>2018</v>
      </c>
      <c r="C6">
        <v>2018</v>
      </c>
      <c r="D6" s="5" t="s">
        <v>96</v>
      </c>
      <c r="E6" s="5" t="s">
        <v>95</v>
      </c>
      <c r="F6">
        <v>58844</v>
      </c>
      <c r="G6">
        <v>45697774</v>
      </c>
      <c r="H6">
        <v>128.80000000000001</v>
      </c>
      <c r="I6">
        <f t="shared" si="0"/>
        <v>128.76776011015329</v>
      </c>
      <c r="J6">
        <f t="shared" si="0"/>
        <v>128.76776011015329</v>
      </c>
      <c r="L6" s="20">
        <f>'Total Deaths 2018-2023'!G6</f>
        <v>798.8</v>
      </c>
      <c r="M6">
        <v>2022</v>
      </c>
      <c r="N6" s="20">
        <f>SUMPRODUCT(WeightList,I50:I60)</f>
        <v>798.73668983732534</v>
      </c>
      <c r="O6" s="20">
        <f>SUMPRODUCT(WeightList,J50:J60)</f>
        <v>798.73668983732534</v>
      </c>
    </row>
    <row r="7" spans="1:16" x14ac:dyDescent="0.35">
      <c r="B7">
        <v>2018</v>
      </c>
      <c r="C7">
        <v>2018</v>
      </c>
      <c r="D7" s="5" t="s">
        <v>94</v>
      </c>
      <c r="E7" s="5" t="s">
        <v>93</v>
      </c>
      <c r="F7">
        <v>80380</v>
      </c>
      <c r="G7">
        <v>41277888</v>
      </c>
      <c r="H7">
        <v>194.7</v>
      </c>
      <c r="I7">
        <f t="shared" si="0"/>
        <v>194.72895512483584</v>
      </c>
      <c r="J7">
        <f t="shared" si="0"/>
        <v>194.72895512483584</v>
      </c>
      <c r="L7" s="20">
        <f>'Total Deaths 2018-2023'!G7</f>
        <v>750.9</v>
      </c>
      <c r="M7">
        <v>2023</v>
      </c>
      <c r="N7" s="20">
        <f>SUMPRODUCT(WeightList,I62:I72)</f>
        <v>750.949089525933</v>
      </c>
      <c r="O7" s="20">
        <f>SUMPRODUCT(WeightList,J62:J72)</f>
        <v>750.949089525933</v>
      </c>
    </row>
    <row r="8" spans="1:16" x14ac:dyDescent="0.35">
      <c r="B8">
        <v>2018</v>
      </c>
      <c r="C8">
        <v>2018</v>
      </c>
      <c r="D8" s="5" t="s">
        <v>92</v>
      </c>
      <c r="E8" s="5" t="s">
        <v>91</v>
      </c>
      <c r="F8">
        <v>164837</v>
      </c>
      <c r="G8">
        <v>41631699</v>
      </c>
      <c r="H8">
        <v>395.9</v>
      </c>
      <c r="I8">
        <f t="shared" si="0"/>
        <v>395.94108325965749</v>
      </c>
      <c r="J8">
        <f t="shared" si="0"/>
        <v>395.94108325965749</v>
      </c>
    </row>
    <row r="9" spans="1:16" x14ac:dyDescent="0.35">
      <c r="B9">
        <v>2018</v>
      </c>
      <c r="C9">
        <v>2018</v>
      </c>
      <c r="D9" s="5" t="s">
        <v>90</v>
      </c>
      <c r="E9" s="5" t="s">
        <v>89</v>
      </c>
      <c r="F9">
        <v>374836</v>
      </c>
      <c r="G9">
        <v>42272636</v>
      </c>
      <c r="H9">
        <v>886.7</v>
      </c>
      <c r="I9">
        <f t="shared" si="0"/>
        <v>886.71073173671971</v>
      </c>
      <c r="J9">
        <f t="shared" si="0"/>
        <v>886.71073173671971</v>
      </c>
    </row>
    <row r="10" spans="1:16" x14ac:dyDescent="0.35">
      <c r="B10">
        <v>2018</v>
      </c>
      <c r="C10">
        <v>2018</v>
      </c>
      <c r="D10" s="5" t="s">
        <v>88</v>
      </c>
      <c r="E10" s="5" t="s">
        <v>87</v>
      </c>
      <c r="F10">
        <v>543778</v>
      </c>
      <c r="G10">
        <v>30492316</v>
      </c>
      <c r="H10">
        <v>1783.3</v>
      </c>
      <c r="I10">
        <f t="shared" si="0"/>
        <v>1783.3279702335499</v>
      </c>
      <c r="J10">
        <f t="shared" si="0"/>
        <v>1783.3279702335499</v>
      </c>
    </row>
    <row r="11" spans="1:16" x14ac:dyDescent="0.35">
      <c r="B11">
        <v>2018</v>
      </c>
      <c r="C11">
        <v>2018</v>
      </c>
      <c r="D11" s="5" t="s">
        <v>86</v>
      </c>
      <c r="E11" s="5" t="s">
        <v>85</v>
      </c>
      <c r="F11">
        <v>675205</v>
      </c>
      <c r="G11">
        <v>15394374</v>
      </c>
      <c r="H11">
        <v>4386.1000000000004</v>
      </c>
      <c r="I11">
        <f t="shared" si="0"/>
        <v>4386.0503843806828</v>
      </c>
      <c r="J11">
        <f t="shared" si="0"/>
        <v>4386.0503843806828</v>
      </c>
    </row>
    <row r="12" spans="1:16" x14ac:dyDescent="0.35">
      <c r="B12">
        <v>2018</v>
      </c>
      <c r="C12">
        <v>2018</v>
      </c>
      <c r="D12" s="5" t="s">
        <v>84</v>
      </c>
      <c r="E12" s="5" t="s">
        <v>83</v>
      </c>
      <c r="F12">
        <v>880280</v>
      </c>
      <c r="G12">
        <v>6544503</v>
      </c>
      <c r="H12">
        <v>13450.7</v>
      </c>
      <c r="I12">
        <f t="shared" si="0"/>
        <v>13450.677614480428</v>
      </c>
      <c r="J12">
        <f t="shared" si="0"/>
        <v>13450.677614480428</v>
      </c>
    </row>
    <row r="13" spans="1:16" x14ac:dyDescent="0.35">
      <c r="B13">
        <v>2018</v>
      </c>
      <c r="C13">
        <v>2018</v>
      </c>
      <c r="D13" s="5" t="s">
        <v>107</v>
      </c>
      <c r="E13" s="5" t="s">
        <v>106</v>
      </c>
      <c r="F13">
        <v>144</v>
      </c>
      <c r="G13" t="s">
        <v>105</v>
      </c>
      <c r="H13" t="s">
        <v>105</v>
      </c>
      <c r="I13" t="e">
        <f t="shared" si="0"/>
        <v>#VALUE!</v>
      </c>
      <c r="J13" t="e">
        <f t="shared" si="0"/>
        <v>#VALUE!</v>
      </c>
    </row>
    <row r="14" spans="1:16" x14ac:dyDescent="0.35">
      <c r="B14">
        <v>2019</v>
      </c>
      <c r="C14">
        <v>2019</v>
      </c>
      <c r="D14" s="5" t="s">
        <v>104</v>
      </c>
      <c r="E14" s="5" t="s">
        <v>103</v>
      </c>
      <c r="F14">
        <v>20921</v>
      </c>
      <c r="G14">
        <v>3783052</v>
      </c>
      <c r="H14">
        <v>553</v>
      </c>
      <c r="I14">
        <f t="shared" si="0"/>
        <v>553.01909675045442</v>
      </c>
      <c r="J14">
        <f t="shared" si="0"/>
        <v>553.01909675045442</v>
      </c>
    </row>
    <row r="15" spans="1:16" x14ac:dyDescent="0.35">
      <c r="B15">
        <v>2019</v>
      </c>
      <c r="C15">
        <v>2019</v>
      </c>
      <c r="D15" s="5" t="s">
        <v>102</v>
      </c>
      <c r="E15" s="5" t="s">
        <v>101</v>
      </c>
      <c r="F15">
        <v>3676</v>
      </c>
      <c r="G15">
        <v>15793631</v>
      </c>
      <c r="H15">
        <v>23.3</v>
      </c>
      <c r="I15">
        <f t="shared" si="0"/>
        <v>23.275205049427836</v>
      </c>
      <c r="J15">
        <f t="shared" si="0"/>
        <v>23.275205049427836</v>
      </c>
    </row>
    <row r="16" spans="1:16" x14ac:dyDescent="0.35">
      <c r="B16">
        <v>2019</v>
      </c>
      <c r="C16">
        <v>2019</v>
      </c>
      <c r="D16" s="5" t="s">
        <v>100</v>
      </c>
      <c r="E16" s="5" t="s">
        <v>99</v>
      </c>
      <c r="F16">
        <v>5497</v>
      </c>
      <c r="G16">
        <v>40994163</v>
      </c>
      <c r="H16">
        <v>13.4</v>
      </c>
      <c r="I16">
        <f t="shared" si="0"/>
        <v>13.409226089089804</v>
      </c>
      <c r="J16">
        <f t="shared" si="0"/>
        <v>13.409226089089804</v>
      </c>
    </row>
    <row r="17" spans="2:10" x14ac:dyDescent="0.35">
      <c r="B17">
        <v>2019</v>
      </c>
      <c r="C17">
        <v>2019</v>
      </c>
      <c r="D17" s="5" t="s">
        <v>98</v>
      </c>
      <c r="E17" s="5" t="s">
        <v>97</v>
      </c>
      <c r="F17">
        <v>29771</v>
      </c>
      <c r="G17">
        <v>42687510</v>
      </c>
      <c r="H17">
        <v>69.7</v>
      </c>
      <c r="I17">
        <f t="shared" si="0"/>
        <v>69.741711334298955</v>
      </c>
      <c r="J17">
        <f t="shared" si="0"/>
        <v>69.741711334298955</v>
      </c>
    </row>
    <row r="18" spans="2:10" x14ac:dyDescent="0.35">
      <c r="B18">
        <v>2019</v>
      </c>
      <c r="C18">
        <v>2019</v>
      </c>
      <c r="D18" s="5" t="s">
        <v>96</v>
      </c>
      <c r="E18" s="5" t="s">
        <v>95</v>
      </c>
      <c r="F18">
        <v>59178</v>
      </c>
      <c r="G18">
        <v>45940321</v>
      </c>
      <c r="H18">
        <v>128.80000000000001</v>
      </c>
      <c r="I18">
        <f t="shared" si="0"/>
        <v>128.81494667832209</v>
      </c>
      <c r="J18">
        <f t="shared" si="0"/>
        <v>128.81494667832209</v>
      </c>
    </row>
    <row r="19" spans="2:10" x14ac:dyDescent="0.35">
      <c r="B19">
        <v>2019</v>
      </c>
      <c r="C19">
        <v>2019</v>
      </c>
      <c r="D19" s="5" t="s">
        <v>94</v>
      </c>
      <c r="E19" s="5" t="s">
        <v>93</v>
      </c>
      <c r="F19">
        <v>82986</v>
      </c>
      <c r="G19">
        <v>41659144</v>
      </c>
      <c r="H19">
        <v>199.2</v>
      </c>
      <c r="I19">
        <f t="shared" si="0"/>
        <v>199.20236479174895</v>
      </c>
      <c r="J19">
        <f t="shared" si="0"/>
        <v>199.20236479174895</v>
      </c>
    </row>
    <row r="20" spans="2:10" x14ac:dyDescent="0.35">
      <c r="B20">
        <v>2019</v>
      </c>
      <c r="C20">
        <v>2019</v>
      </c>
      <c r="D20" s="5" t="s">
        <v>92</v>
      </c>
      <c r="E20" s="5" t="s">
        <v>91</v>
      </c>
      <c r="F20">
        <v>160393</v>
      </c>
      <c r="G20">
        <v>40874902</v>
      </c>
      <c r="H20">
        <v>392.4</v>
      </c>
      <c r="I20">
        <f t="shared" si="0"/>
        <v>392.39971755773263</v>
      </c>
      <c r="J20">
        <f t="shared" si="0"/>
        <v>392.39971755773263</v>
      </c>
    </row>
    <row r="21" spans="2:10" x14ac:dyDescent="0.35">
      <c r="B21">
        <v>2019</v>
      </c>
      <c r="C21">
        <v>2019</v>
      </c>
      <c r="D21" s="5" t="s">
        <v>90</v>
      </c>
      <c r="E21" s="5" t="s">
        <v>89</v>
      </c>
      <c r="F21">
        <v>374937</v>
      </c>
      <c r="G21">
        <v>42448537</v>
      </c>
      <c r="H21">
        <v>883.3</v>
      </c>
      <c r="I21">
        <f t="shared" si="0"/>
        <v>883.27425748501059</v>
      </c>
      <c r="J21">
        <f t="shared" si="0"/>
        <v>883.27425748501059</v>
      </c>
    </row>
    <row r="22" spans="2:10" x14ac:dyDescent="0.35">
      <c r="B22">
        <v>2019</v>
      </c>
      <c r="C22">
        <v>2019</v>
      </c>
      <c r="D22" s="5" t="s">
        <v>88</v>
      </c>
      <c r="E22" s="5" t="s">
        <v>87</v>
      </c>
      <c r="F22">
        <v>555559</v>
      </c>
      <c r="G22">
        <v>31483433</v>
      </c>
      <c r="H22">
        <v>1764.6</v>
      </c>
      <c r="I22">
        <f t="shared" si="0"/>
        <v>1764.6074365524244</v>
      </c>
      <c r="J22">
        <f t="shared" si="0"/>
        <v>1764.6074365524244</v>
      </c>
    </row>
    <row r="23" spans="2:10" x14ac:dyDescent="0.35">
      <c r="B23">
        <v>2019</v>
      </c>
      <c r="C23">
        <v>2019</v>
      </c>
      <c r="D23" s="5" t="s">
        <v>86</v>
      </c>
      <c r="E23" s="5" t="s">
        <v>85</v>
      </c>
      <c r="F23">
        <v>688027</v>
      </c>
      <c r="G23">
        <v>15969872</v>
      </c>
      <c r="H23">
        <v>4308.3</v>
      </c>
      <c r="I23">
        <f t="shared" si="0"/>
        <v>4308.2812435816641</v>
      </c>
      <c r="J23">
        <f t="shared" si="0"/>
        <v>4308.2812435816641</v>
      </c>
    </row>
    <row r="24" spans="2:10" x14ac:dyDescent="0.35">
      <c r="B24">
        <v>2019</v>
      </c>
      <c r="C24">
        <v>2019</v>
      </c>
      <c r="D24" s="5" t="s">
        <v>84</v>
      </c>
      <c r="E24" s="5" t="s">
        <v>83</v>
      </c>
      <c r="F24">
        <v>873746</v>
      </c>
      <c r="G24">
        <v>6604958</v>
      </c>
      <c r="H24">
        <v>13228.6</v>
      </c>
      <c r="I24">
        <f t="shared" si="0"/>
        <v>13228.638244179599</v>
      </c>
      <c r="J24">
        <f t="shared" si="0"/>
        <v>13228.638244179599</v>
      </c>
    </row>
    <row r="25" spans="2:10" x14ac:dyDescent="0.35">
      <c r="B25">
        <v>2019</v>
      </c>
      <c r="C25">
        <v>2019</v>
      </c>
      <c r="D25" s="5" t="s">
        <v>107</v>
      </c>
      <c r="E25" s="5" t="s">
        <v>106</v>
      </c>
      <c r="F25">
        <v>147</v>
      </c>
      <c r="G25" t="s">
        <v>105</v>
      </c>
      <c r="H25" t="s">
        <v>105</v>
      </c>
      <c r="I25" t="e">
        <f t="shared" si="0"/>
        <v>#VALUE!</v>
      </c>
      <c r="J25" t="e">
        <f t="shared" si="0"/>
        <v>#VALUE!</v>
      </c>
    </row>
    <row r="26" spans="2:10" x14ac:dyDescent="0.35">
      <c r="B26">
        <v>2020</v>
      </c>
      <c r="C26">
        <v>2020</v>
      </c>
      <c r="D26" s="5" t="s">
        <v>104</v>
      </c>
      <c r="E26" s="5" t="s">
        <v>103</v>
      </c>
      <c r="F26">
        <v>19582</v>
      </c>
      <c r="G26">
        <v>3735010</v>
      </c>
      <c r="H26">
        <v>524.29999999999995</v>
      </c>
      <c r="I26">
        <f t="shared" si="0"/>
        <v>524.28239817296344</v>
      </c>
      <c r="J26">
        <f t="shared" si="0"/>
        <v>524.28239817296344</v>
      </c>
    </row>
    <row r="27" spans="2:10" x14ac:dyDescent="0.35">
      <c r="B27">
        <v>2020</v>
      </c>
      <c r="C27">
        <v>2020</v>
      </c>
      <c r="D27" s="5" t="s">
        <v>102</v>
      </c>
      <c r="E27" s="5" t="s">
        <v>101</v>
      </c>
      <c r="F27">
        <v>3529</v>
      </c>
      <c r="G27">
        <v>15566282</v>
      </c>
      <c r="H27">
        <v>22.7</v>
      </c>
      <c r="I27">
        <f t="shared" si="0"/>
        <v>22.670795762276438</v>
      </c>
      <c r="J27">
        <f t="shared" si="0"/>
        <v>22.670795762276438</v>
      </c>
    </row>
    <row r="28" spans="2:10" x14ac:dyDescent="0.35">
      <c r="B28">
        <v>2020</v>
      </c>
      <c r="C28">
        <v>2020</v>
      </c>
      <c r="D28" s="5" t="s">
        <v>100</v>
      </c>
      <c r="E28" s="5" t="s">
        <v>99</v>
      </c>
      <c r="F28">
        <v>5623</v>
      </c>
      <c r="G28">
        <v>40992134</v>
      </c>
      <c r="H28">
        <v>13.7</v>
      </c>
      <c r="I28">
        <f t="shared" si="0"/>
        <v>13.717265853980669</v>
      </c>
      <c r="J28">
        <f t="shared" si="0"/>
        <v>13.717265853980669</v>
      </c>
    </row>
    <row r="29" spans="2:10" x14ac:dyDescent="0.35">
      <c r="B29">
        <v>2020</v>
      </c>
      <c r="C29">
        <v>2020</v>
      </c>
      <c r="D29" s="5" t="s">
        <v>98</v>
      </c>
      <c r="E29" s="5" t="s">
        <v>97</v>
      </c>
      <c r="F29">
        <v>35816</v>
      </c>
      <c r="G29">
        <v>42555684</v>
      </c>
      <c r="H29">
        <v>84.2</v>
      </c>
      <c r="I29">
        <f t="shared" si="0"/>
        <v>84.162670255752431</v>
      </c>
      <c r="J29">
        <f t="shared" si="0"/>
        <v>84.162670255752431</v>
      </c>
    </row>
    <row r="30" spans="2:10" x14ac:dyDescent="0.35">
      <c r="B30">
        <v>2020</v>
      </c>
      <c r="C30">
        <v>2020</v>
      </c>
      <c r="D30" s="5" t="s">
        <v>96</v>
      </c>
      <c r="E30" s="5" t="s">
        <v>95</v>
      </c>
      <c r="F30">
        <v>73486</v>
      </c>
      <c r="G30">
        <v>46069646</v>
      </c>
      <c r="H30">
        <v>159.5</v>
      </c>
      <c r="I30">
        <f t="shared" si="0"/>
        <v>159.51066782670742</v>
      </c>
      <c r="J30">
        <f t="shared" si="0"/>
        <v>159.51066782670742</v>
      </c>
    </row>
    <row r="31" spans="2:10" x14ac:dyDescent="0.35">
      <c r="B31">
        <v>2020</v>
      </c>
      <c r="C31">
        <v>2020</v>
      </c>
      <c r="D31" s="5" t="s">
        <v>94</v>
      </c>
      <c r="E31" s="5" t="s">
        <v>93</v>
      </c>
      <c r="F31">
        <v>104490</v>
      </c>
      <c r="G31">
        <v>42136192</v>
      </c>
      <c r="H31">
        <v>248</v>
      </c>
      <c r="I31">
        <f t="shared" si="0"/>
        <v>247.98159264130939</v>
      </c>
      <c r="J31">
        <f t="shared" si="0"/>
        <v>247.98159264130939</v>
      </c>
    </row>
    <row r="32" spans="2:10" x14ac:dyDescent="0.35">
      <c r="B32">
        <v>2020</v>
      </c>
      <c r="C32">
        <v>2020</v>
      </c>
      <c r="D32" s="5" t="s">
        <v>92</v>
      </c>
      <c r="E32" s="5" t="s">
        <v>91</v>
      </c>
      <c r="F32">
        <v>191142</v>
      </c>
      <c r="G32">
        <v>40366133</v>
      </c>
      <c r="H32">
        <v>473.5</v>
      </c>
      <c r="I32">
        <f t="shared" si="0"/>
        <v>473.52071103764138</v>
      </c>
      <c r="J32">
        <f t="shared" si="0"/>
        <v>473.52071103764138</v>
      </c>
    </row>
    <row r="33" spans="2:10" x14ac:dyDescent="0.35">
      <c r="B33">
        <v>2020</v>
      </c>
      <c r="C33">
        <v>2020</v>
      </c>
      <c r="D33" s="5" t="s">
        <v>90</v>
      </c>
      <c r="E33" s="5" t="s">
        <v>89</v>
      </c>
      <c r="F33">
        <v>440549</v>
      </c>
      <c r="G33">
        <v>42403677</v>
      </c>
      <c r="H33">
        <v>1038.9000000000001</v>
      </c>
      <c r="I33">
        <f t="shared" si="0"/>
        <v>1038.9405616876104</v>
      </c>
      <c r="J33">
        <f t="shared" si="0"/>
        <v>1038.9405616876104</v>
      </c>
    </row>
    <row r="34" spans="2:10" x14ac:dyDescent="0.35">
      <c r="B34">
        <v>2020</v>
      </c>
      <c r="C34">
        <v>2020</v>
      </c>
      <c r="D34" s="5" t="s">
        <v>88</v>
      </c>
      <c r="E34" s="5" t="s">
        <v>87</v>
      </c>
      <c r="F34">
        <v>674507</v>
      </c>
      <c r="G34">
        <v>32549398</v>
      </c>
      <c r="H34">
        <v>2072.3000000000002</v>
      </c>
      <c r="I34">
        <f t="shared" si="0"/>
        <v>2072.2564515632516</v>
      </c>
      <c r="J34">
        <f t="shared" si="0"/>
        <v>2072.2564515632516</v>
      </c>
    </row>
    <row r="35" spans="2:10" x14ac:dyDescent="0.35">
      <c r="B35">
        <v>2020</v>
      </c>
      <c r="C35">
        <v>2020</v>
      </c>
      <c r="D35" s="5" t="s">
        <v>86</v>
      </c>
      <c r="E35" s="5" t="s">
        <v>85</v>
      </c>
      <c r="F35">
        <v>822084</v>
      </c>
      <c r="G35">
        <v>16451547</v>
      </c>
      <c r="H35">
        <v>4997</v>
      </c>
      <c r="I35">
        <f t="shared" si="0"/>
        <v>4997.0011938694879</v>
      </c>
      <c r="J35">
        <f t="shared" si="0"/>
        <v>4997.0011938694879</v>
      </c>
    </row>
    <row r="36" spans="2:10" x14ac:dyDescent="0.35">
      <c r="B36">
        <v>2020</v>
      </c>
      <c r="C36">
        <v>2020</v>
      </c>
      <c r="D36" s="5" t="s">
        <v>84</v>
      </c>
      <c r="E36" s="5" t="s">
        <v>83</v>
      </c>
      <c r="F36">
        <v>1012805</v>
      </c>
      <c r="G36">
        <v>6658420</v>
      </c>
      <c r="H36">
        <v>15210.9</v>
      </c>
      <c r="I36">
        <f t="shared" si="0"/>
        <v>15210.890872008675</v>
      </c>
      <c r="J36">
        <f t="shared" si="0"/>
        <v>15210.890872008675</v>
      </c>
    </row>
    <row r="37" spans="2:10" x14ac:dyDescent="0.35">
      <c r="B37">
        <v>2020</v>
      </c>
      <c r="C37">
        <v>2020</v>
      </c>
      <c r="D37" s="5" t="s">
        <v>107</v>
      </c>
      <c r="E37" s="5" t="s">
        <v>106</v>
      </c>
      <c r="F37">
        <v>116</v>
      </c>
      <c r="G37" t="s">
        <v>105</v>
      </c>
      <c r="H37" t="s">
        <v>105</v>
      </c>
      <c r="I37" t="e">
        <f t="shared" si="0"/>
        <v>#VALUE!</v>
      </c>
      <c r="J37" t="e">
        <f t="shared" si="0"/>
        <v>#VALUE!</v>
      </c>
    </row>
    <row r="38" spans="2:10" x14ac:dyDescent="0.35">
      <c r="B38">
        <v>2021</v>
      </c>
      <c r="C38">
        <v>2021</v>
      </c>
      <c r="D38" s="5" t="s">
        <v>104</v>
      </c>
      <c r="E38" s="5" t="s">
        <v>103</v>
      </c>
      <c r="F38">
        <v>19920</v>
      </c>
      <c r="G38">
        <v>3564493</v>
      </c>
      <c r="H38">
        <v>558.79999999999995</v>
      </c>
      <c r="I38">
        <f t="shared" si="0"/>
        <v>558.84525513165545</v>
      </c>
      <c r="J38">
        <f t="shared" si="0"/>
        <v>558.84525513165545</v>
      </c>
    </row>
    <row r="39" spans="2:10" x14ac:dyDescent="0.35">
      <c r="B39">
        <v>2021</v>
      </c>
      <c r="C39">
        <v>2021</v>
      </c>
      <c r="D39" s="5" t="s">
        <v>102</v>
      </c>
      <c r="E39" s="5" t="s">
        <v>101</v>
      </c>
      <c r="F39">
        <v>3816</v>
      </c>
      <c r="G39">
        <v>15262845</v>
      </c>
      <c r="H39">
        <v>25</v>
      </c>
      <c r="I39">
        <f t="shared" si="0"/>
        <v>25.001891849127734</v>
      </c>
      <c r="J39">
        <f t="shared" si="0"/>
        <v>25.001891849127734</v>
      </c>
    </row>
    <row r="40" spans="2:10" x14ac:dyDescent="0.35">
      <c r="B40">
        <v>2021</v>
      </c>
      <c r="C40">
        <v>2021</v>
      </c>
      <c r="D40" s="5" t="s">
        <v>100</v>
      </c>
      <c r="E40" s="5" t="s">
        <v>99</v>
      </c>
      <c r="F40">
        <v>5975</v>
      </c>
      <c r="G40">
        <v>41739332</v>
      </c>
      <c r="H40">
        <v>14.3</v>
      </c>
      <c r="I40">
        <f t="shared" si="0"/>
        <v>14.315035036976633</v>
      </c>
      <c r="J40">
        <f t="shared" si="0"/>
        <v>14.315035036976633</v>
      </c>
    </row>
    <row r="41" spans="2:10" x14ac:dyDescent="0.35">
      <c r="B41">
        <v>2021</v>
      </c>
      <c r="C41">
        <v>2021</v>
      </c>
      <c r="D41" s="5" t="s">
        <v>98</v>
      </c>
      <c r="E41" s="5" t="s">
        <v>97</v>
      </c>
      <c r="F41">
        <v>38307</v>
      </c>
      <c r="G41">
        <v>43088663</v>
      </c>
      <c r="H41">
        <v>88.9</v>
      </c>
      <c r="I41">
        <f t="shared" si="0"/>
        <v>88.902735274009316</v>
      </c>
      <c r="J41">
        <f t="shared" si="0"/>
        <v>88.902735274009316</v>
      </c>
    </row>
    <row r="42" spans="2:10" x14ac:dyDescent="0.35">
      <c r="B42">
        <v>2021</v>
      </c>
      <c r="C42">
        <v>2021</v>
      </c>
      <c r="D42" s="5" t="s">
        <v>96</v>
      </c>
      <c r="E42" s="5" t="s">
        <v>95</v>
      </c>
      <c r="F42">
        <v>82274</v>
      </c>
      <c r="G42">
        <v>45495105</v>
      </c>
      <c r="H42">
        <v>180.8</v>
      </c>
      <c r="I42">
        <f t="shared" si="0"/>
        <v>180.84143338058018</v>
      </c>
      <c r="J42">
        <f t="shared" si="0"/>
        <v>180.84143338058018</v>
      </c>
    </row>
    <row r="43" spans="2:10" x14ac:dyDescent="0.35">
      <c r="B43">
        <v>2021</v>
      </c>
      <c r="C43">
        <v>2021</v>
      </c>
      <c r="D43" s="5" t="s">
        <v>94</v>
      </c>
      <c r="E43" s="5" t="s">
        <v>93</v>
      </c>
      <c r="F43">
        <v>124939</v>
      </c>
      <c r="G43">
        <v>43403854</v>
      </c>
      <c r="H43">
        <v>287.89999999999998</v>
      </c>
      <c r="I43">
        <f t="shared" si="0"/>
        <v>287.85231836785738</v>
      </c>
      <c r="J43">
        <f t="shared" si="0"/>
        <v>287.85231836785738</v>
      </c>
    </row>
    <row r="44" spans="2:10" x14ac:dyDescent="0.35">
      <c r="B44">
        <v>2021</v>
      </c>
      <c r="C44">
        <v>2021</v>
      </c>
      <c r="D44" s="5" t="s">
        <v>92</v>
      </c>
      <c r="E44" s="5" t="s">
        <v>91</v>
      </c>
      <c r="F44">
        <v>216037</v>
      </c>
      <c r="G44">
        <v>40688436</v>
      </c>
      <c r="H44">
        <v>531</v>
      </c>
      <c r="I44">
        <f t="shared" si="0"/>
        <v>530.9542986611724</v>
      </c>
      <c r="J44">
        <f t="shared" si="0"/>
        <v>530.9542986611724</v>
      </c>
    </row>
    <row r="45" spans="2:10" x14ac:dyDescent="0.35">
      <c r="B45">
        <v>2021</v>
      </c>
      <c r="C45">
        <v>2021</v>
      </c>
      <c r="D45" s="5" t="s">
        <v>90</v>
      </c>
      <c r="E45" s="5" t="s">
        <v>89</v>
      </c>
      <c r="F45">
        <v>478171</v>
      </c>
      <c r="G45">
        <v>42803064</v>
      </c>
      <c r="H45">
        <v>1117.0999999999999</v>
      </c>
      <c r="I45">
        <f t="shared" si="0"/>
        <v>1117.1419877791925</v>
      </c>
      <c r="J45">
        <f t="shared" si="0"/>
        <v>1117.1419877791925</v>
      </c>
    </row>
    <row r="46" spans="2:10" x14ac:dyDescent="0.35">
      <c r="B46">
        <v>2021</v>
      </c>
      <c r="C46">
        <v>2021</v>
      </c>
      <c r="D46" s="5" t="s">
        <v>88</v>
      </c>
      <c r="E46" s="5" t="s">
        <v>87</v>
      </c>
      <c r="F46">
        <v>724266</v>
      </c>
      <c r="G46">
        <v>33666122</v>
      </c>
      <c r="H46">
        <v>2151.3000000000002</v>
      </c>
      <c r="I46">
        <f t="shared" si="0"/>
        <v>2151.3199530376564</v>
      </c>
      <c r="J46">
        <f t="shared" si="0"/>
        <v>2151.3199530376564</v>
      </c>
    </row>
    <row r="47" spans="2:10" x14ac:dyDescent="0.35">
      <c r="B47">
        <v>2021</v>
      </c>
      <c r="C47">
        <v>2021</v>
      </c>
      <c r="D47" s="5" t="s">
        <v>86</v>
      </c>
      <c r="E47" s="5" t="s">
        <v>85</v>
      </c>
      <c r="F47">
        <v>829653</v>
      </c>
      <c r="G47">
        <v>16206075</v>
      </c>
      <c r="H47">
        <v>5119.3999999999996</v>
      </c>
      <c r="I47">
        <f t="shared" si="0"/>
        <v>5119.3950416741873</v>
      </c>
      <c r="J47">
        <f t="shared" si="0"/>
        <v>5119.3950416741873</v>
      </c>
    </row>
    <row r="48" spans="2:10" x14ac:dyDescent="0.35">
      <c r="B48">
        <v>2021</v>
      </c>
      <c r="C48">
        <v>2021</v>
      </c>
      <c r="D48" s="5" t="s">
        <v>84</v>
      </c>
      <c r="E48" s="5" t="s">
        <v>83</v>
      </c>
      <c r="F48">
        <v>940780</v>
      </c>
      <c r="G48">
        <v>5975756</v>
      </c>
      <c r="H48">
        <v>15743.3</v>
      </c>
      <c r="I48">
        <f t="shared" si="0"/>
        <v>15743.280013440977</v>
      </c>
      <c r="J48">
        <f>$F48/'Range of population for 85+'!$I$4*100000</f>
        <v>14193.370070723953</v>
      </c>
    </row>
    <row r="49" spans="2:10" x14ac:dyDescent="0.35">
      <c r="B49">
        <v>2021</v>
      </c>
      <c r="C49">
        <v>2021</v>
      </c>
      <c r="D49" s="5" t="s">
        <v>107</v>
      </c>
      <c r="E49" s="5" t="s">
        <v>106</v>
      </c>
      <c r="F49">
        <v>93</v>
      </c>
      <c r="G49" t="s">
        <v>105</v>
      </c>
      <c r="H49" t="s">
        <v>105</v>
      </c>
      <c r="I49" t="e">
        <f t="shared" si="0"/>
        <v>#VALUE!</v>
      </c>
      <c r="J49" t="e">
        <f t="shared" si="0"/>
        <v>#VALUE!</v>
      </c>
    </row>
    <row r="50" spans="2:10" x14ac:dyDescent="0.35">
      <c r="B50" t="s">
        <v>6</v>
      </c>
      <c r="C50">
        <v>2022</v>
      </c>
      <c r="D50" s="5" t="s">
        <v>104</v>
      </c>
      <c r="E50" s="5" t="s">
        <v>103</v>
      </c>
      <c r="F50">
        <v>20516</v>
      </c>
      <c r="G50">
        <v>3683113</v>
      </c>
      <c r="H50">
        <v>557</v>
      </c>
      <c r="I50">
        <f t="shared" si="0"/>
        <v>557.02879602119185</v>
      </c>
      <c r="J50">
        <f t="shared" si="0"/>
        <v>557.02879602119185</v>
      </c>
    </row>
    <row r="51" spans="2:10" x14ac:dyDescent="0.35">
      <c r="B51" t="s">
        <v>6</v>
      </c>
      <c r="C51">
        <v>2022</v>
      </c>
      <c r="D51" s="5" t="s">
        <v>102</v>
      </c>
      <c r="E51" s="5" t="s">
        <v>101</v>
      </c>
      <c r="F51">
        <v>4155</v>
      </c>
      <c r="G51">
        <v>14855240</v>
      </c>
      <c r="H51">
        <v>28</v>
      </c>
      <c r="I51">
        <f t="shared" si="0"/>
        <v>27.96992845622151</v>
      </c>
      <c r="J51">
        <f t="shared" si="0"/>
        <v>27.96992845622151</v>
      </c>
    </row>
    <row r="52" spans="2:10" x14ac:dyDescent="0.35">
      <c r="B52" t="s">
        <v>6</v>
      </c>
      <c r="C52">
        <v>2022</v>
      </c>
      <c r="D52" s="5" t="s">
        <v>100</v>
      </c>
      <c r="E52" s="5" t="s">
        <v>99</v>
      </c>
      <c r="F52">
        <v>6238</v>
      </c>
      <c r="G52">
        <v>40899034</v>
      </c>
      <c r="H52">
        <v>15.3</v>
      </c>
      <c r="I52">
        <f t="shared" si="0"/>
        <v>15.252193976023982</v>
      </c>
      <c r="J52">
        <f t="shared" si="0"/>
        <v>15.252193976023982</v>
      </c>
    </row>
    <row r="53" spans="2:10" x14ac:dyDescent="0.35">
      <c r="B53" t="s">
        <v>6</v>
      </c>
      <c r="C53">
        <v>2022</v>
      </c>
      <c r="D53" s="5" t="s">
        <v>98</v>
      </c>
      <c r="E53" s="5" t="s">
        <v>97</v>
      </c>
      <c r="F53">
        <v>35230</v>
      </c>
      <c r="G53">
        <v>44341571</v>
      </c>
      <c r="H53">
        <v>79.5</v>
      </c>
      <c r="I53">
        <f t="shared" si="0"/>
        <v>79.451402387163952</v>
      </c>
      <c r="J53">
        <f t="shared" si="0"/>
        <v>79.451402387163952</v>
      </c>
    </row>
    <row r="54" spans="2:10" x14ac:dyDescent="0.35">
      <c r="B54" t="s">
        <v>6</v>
      </c>
      <c r="C54">
        <v>2022</v>
      </c>
      <c r="D54" s="5" t="s">
        <v>96</v>
      </c>
      <c r="E54" s="5" t="s">
        <v>95</v>
      </c>
      <c r="F54">
        <v>74363</v>
      </c>
      <c r="G54">
        <v>45501300</v>
      </c>
      <c r="H54">
        <v>163.4</v>
      </c>
      <c r="I54">
        <f t="shared" si="0"/>
        <v>163.43049539243933</v>
      </c>
      <c r="J54">
        <f t="shared" si="0"/>
        <v>163.43049539243933</v>
      </c>
    </row>
    <row r="55" spans="2:10" x14ac:dyDescent="0.35">
      <c r="B55" t="s">
        <v>6</v>
      </c>
      <c r="C55">
        <v>2022</v>
      </c>
      <c r="D55" s="5" t="s">
        <v>94</v>
      </c>
      <c r="E55" s="5" t="s">
        <v>93</v>
      </c>
      <c r="F55">
        <v>111596</v>
      </c>
      <c r="G55">
        <v>43695365</v>
      </c>
      <c r="H55">
        <v>255.4</v>
      </c>
      <c r="I55">
        <f t="shared" si="0"/>
        <v>255.39550934063601</v>
      </c>
      <c r="J55">
        <f t="shared" si="0"/>
        <v>255.39550934063601</v>
      </c>
    </row>
    <row r="56" spans="2:10" x14ac:dyDescent="0.35">
      <c r="B56" t="s">
        <v>6</v>
      </c>
      <c r="C56">
        <v>2022</v>
      </c>
      <c r="D56" s="5" t="s">
        <v>92</v>
      </c>
      <c r="E56" s="5" t="s">
        <v>91</v>
      </c>
      <c r="F56">
        <v>183262</v>
      </c>
      <c r="G56">
        <v>40431645</v>
      </c>
      <c r="H56">
        <v>453.3</v>
      </c>
      <c r="I56">
        <f t="shared" si="0"/>
        <v>453.26377395725552</v>
      </c>
      <c r="J56">
        <f t="shared" si="0"/>
        <v>453.26377395725552</v>
      </c>
    </row>
    <row r="57" spans="2:10" x14ac:dyDescent="0.35">
      <c r="B57" t="s">
        <v>6</v>
      </c>
      <c r="C57">
        <v>2022</v>
      </c>
      <c r="D57" s="5" t="s">
        <v>90</v>
      </c>
      <c r="E57" s="5" t="s">
        <v>89</v>
      </c>
      <c r="F57">
        <v>417494</v>
      </c>
      <c r="G57">
        <v>42085437</v>
      </c>
      <c r="H57">
        <v>992</v>
      </c>
      <c r="I57">
        <f t="shared" si="0"/>
        <v>992.01536151329492</v>
      </c>
      <c r="J57">
        <f t="shared" si="0"/>
        <v>992.01536151329492</v>
      </c>
    </row>
    <row r="58" spans="2:10" x14ac:dyDescent="0.35">
      <c r="B58" t="s">
        <v>6</v>
      </c>
      <c r="C58">
        <v>2022</v>
      </c>
      <c r="D58" s="5" t="s">
        <v>88</v>
      </c>
      <c r="E58" s="5" t="s">
        <v>87</v>
      </c>
      <c r="F58">
        <v>668508</v>
      </c>
      <c r="G58">
        <v>33788439</v>
      </c>
      <c r="H58">
        <v>1978.5</v>
      </c>
      <c r="I58">
        <f t="shared" si="0"/>
        <v>1978.5110522566611</v>
      </c>
      <c r="J58">
        <f t="shared" si="0"/>
        <v>1978.5110522566611</v>
      </c>
    </row>
    <row r="59" spans="2:10" x14ac:dyDescent="0.35">
      <c r="B59" t="s">
        <v>6</v>
      </c>
      <c r="C59">
        <v>2022</v>
      </c>
      <c r="D59" s="5" t="s">
        <v>86</v>
      </c>
      <c r="E59" s="5" t="s">
        <v>85</v>
      </c>
      <c r="F59">
        <v>824830</v>
      </c>
      <c r="G59">
        <v>17520545</v>
      </c>
      <c r="H59">
        <v>4707.8</v>
      </c>
      <c r="I59">
        <f t="shared" si="0"/>
        <v>4707.7873433731656</v>
      </c>
      <c r="J59">
        <f t="shared" si="0"/>
        <v>4707.7873433731656</v>
      </c>
    </row>
    <row r="60" spans="2:10" x14ac:dyDescent="0.35">
      <c r="B60" t="s">
        <v>6</v>
      </c>
      <c r="C60">
        <v>2022</v>
      </c>
      <c r="D60" s="5" t="s">
        <v>84</v>
      </c>
      <c r="E60" s="5" t="s">
        <v>83</v>
      </c>
      <c r="F60">
        <v>933233</v>
      </c>
      <c r="G60">
        <v>6485868</v>
      </c>
      <c r="H60">
        <v>14388.7</v>
      </c>
      <c r="I60">
        <f t="shared" si="0"/>
        <v>14388.714047217734</v>
      </c>
      <c r="J60">
        <f t="shared" si="0"/>
        <v>14388.714047217734</v>
      </c>
    </row>
    <row r="61" spans="2:10" x14ac:dyDescent="0.35">
      <c r="B61" t="s">
        <v>6</v>
      </c>
      <c r="C61">
        <v>2022</v>
      </c>
      <c r="D61" s="5" t="s">
        <v>107</v>
      </c>
      <c r="E61" s="5" t="s">
        <v>106</v>
      </c>
      <c r="F61">
        <v>103</v>
      </c>
      <c r="G61" t="s">
        <v>105</v>
      </c>
      <c r="H61" t="s">
        <v>105</v>
      </c>
      <c r="I61" t="e">
        <f t="shared" si="0"/>
        <v>#VALUE!</v>
      </c>
      <c r="J61" t="e">
        <f t="shared" si="0"/>
        <v>#VALUE!</v>
      </c>
    </row>
    <row r="62" spans="2:10" x14ac:dyDescent="0.35">
      <c r="B62" t="s">
        <v>7</v>
      </c>
      <c r="C62">
        <v>2023</v>
      </c>
      <c r="D62" s="5" t="s">
        <v>104</v>
      </c>
      <c r="E62" s="5" t="s">
        <v>103</v>
      </c>
      <c r="F62">
        <v>19458</v>
      </c>
      <c r="G62">
        <v>3683113</v>
      </c>
      <c r="H62">
        <v>528.29999999999995</v>
      </c>
      <c r="I62">
        <f t="shared" si="0"/>
        <v>528.30309577794651</v>
      </c>
      <c r="J62">
        <f t="shared" si="0"/>
        <v>528.30309577794651</v>
      </c>
    </row>
    <row r="63" spans="2:10" x14ac:dyDescent="0.35">
      <c r="B63" t="s">
        <v>7</v>
      </c>
      <c r="C63">
        <v>2023</v>
      </c>
      <c r="D63" s="5" t="s">
        <v>102</v>
      </c>
      <c r="E63" s="5" t="s">
        <v>101</v>
      </c>
      <c r="F63">
        <v>3992</v>
      </c>
      <c r="G63">
        <v>14855240</v>
      </c>
      <c r="H63">
        <v>26.9</v>
      </c>
      <c r="I63">
        <f t="shared" si="0"/>
        <v>26.872672538444348</v>
      </c>
      <c r="J63">
        <f t="shared" si="0"/>
        <v>26.872672538444348</v>
      </c>
    </row>
    <row r="64" spans="2:10" x14ac:dyDescent="0.35">
      <c r="B64" t="s">
        <v>7</v>
      </c>
      <c r="C64">
        <v>2023</v>
      </c>
      <c r="D64" s="5" t="s">
        <v>100</v>
      </c>
      <c r="E64" s="5" t="s">
        <v>99</v>
      </c>
      <c r="F64">
        <v>5941</v>
      </c>
      <c r="G64">
        <v>40899034</v>
      </c>
      <c r="H64">
        <v>14.5</v>
      </c>
      <c r="I64">
        <f t="shared" si="0"/>
        <v>14.526015455523963</v>
      </c>
      <c r="J64">
        <f t="shared" si="0"/>
        <v>14.526015455523963</v>
      </c>
    </row>
    <row r="65" spans="2:10" x14ac:dyDescent="0.35">
      <c r="B65" t="s">
        <v>7</v>
      </c>
      <c r="C65">
        <v>2023</v>
      </c>
      <c r="D65" s="5" t="s">
        <v>98</v>
      </c>
      <c r="E65" s="5" t="s">
        <v>97</v>
      </c>
      <c r="F65">
        <v>33416</v>
      </c>
      <c r="G65">
        <v>44341571</v>
      </c>
      <c r="H65">
        <v>75.400000000000006</v>
      </c>
      <c r="I65">
        <f t="shared" si="0"/>
        <v>75.360433215142507</v>
      </c>
      <c r="J65">
        <f t="shared" si="0"/>
        <v>75.360433215142507</v>
      </c>
    </row>
    <row r="66" spans="2:10" x14ac:dyDescent="0.35">
      <c r="B66" t="s">
        <v>7</v>
      </c>
      <c r="C66">
        <v>2023</v>
      </c>
      <c r="D66" s="5" t="s">
        <v>96</v>
      </c>
      <c r="E66" s="5" t="s">
        <v>95</v>
      </c>
      <c r="F66">
        <v>66885</v>
      </c>
      <c r="G66">
        <v>45501300</v>
      </c>
      <c r="H66">
        <v>147</v>
      </c>
      <c r="I66">
        <f t="shared" si="0"/>
        <v>146.99580011999657</v>
      </c>
      <c r="J66">
        <f t="shared" si="0"/>
        <v>146.99580011999657</v>
      </c>
    </row>
    <row r="67" spans="2:10" x14ac:dyDescent="0.35">
      <c r="B67" t="s">
        <v>7</v>
      </c>
      <c r="C67">
        <v>2023</v>
      </c>
      <c r="D67" s="5" t="s">
        <v>94</v>
      </c>
      <c r="E67" s="5" t="s">
        <v>93</v>
      </c>
      <c r="F67">
        <v>104535</v>
      </c>
      <c r="G67">
        <v>43695365</v>
      </c>
      <c r="H67">
        <v>239.2</v>
      </c>
      <c r="I67">
        <f t="shared" ref="I67:J84" si="1">$F67/$G67*100000</f>
        <v>239.23590064987445</v>
      </c>
      <c r="J67">
        <f t="shared" si="1"/>
        <v>239.23590064987445</v>
      </c>
    </row>
    <row r="68" spans="2:10" x14ac:dyDescent="0.35">
      <c r="B68" t="s">
        <v>7</v>
      </c>
      <c r="C68">
        <v>2023</v>
      </c>
      <c r="D68" s="5" t="s">
        <v>92</v>
      </c>
      <c r="E68" s="5" t="s">
        <v>91</v>
      </c>
      <c r="F68">
        <v>165772</v>
      </c>
      <c r="G68">
        <v>40431645</v>
      </c>
      <c r="H68">
        <v>410</v>
      </c>
      <c r="I68">
        <f t="shared" si="1"/>
        <v>410.00557855115716</v>
      </c>
      <c r="J68">
        <f t="shared" si="1"/>
        <v>410.00557855115716</v>
      </c>
    </row>
    <row r="69" spans="2:10" x14ac:dyDescent="0.35">
      <c r="B69" t="s">
        <v>7</v>
      </c>
      <c r="C69">
        <v>2023</v>
      </c>
      <c r="D69" s="5" t="s">
        <v>90</v>
      </c>
      <c r="E69" s="5" t="s">
        <v>89</v>
      </c>
      <c r="F69">
        <v>374809</v>
      </c>
      <c r="G69">
        <v>42085437</v>
      </c>
      <c r="H69">
        <v>890.6</v>
      </c>
      <c r="I69">
        <f t="shared" si="1"/>
        <v>890.59072856959995</v>
      </c>
      <c r="J69">
        <f t="shared" si="1"/>
        <v>890.59072856959995</v>
      </c>
    </row>
    <row r="70" spans="2:10" x14ac:dyDescent="0.35">
      <c r="B70" t="s">
        <v>7</v>
      </c>
      <c r="C70">
        <v>2023</v>
      </c>
      <c r="D70" s="5" t="s">
        <v>88</v>
      </c>
      <c r="E70" s="5" t="s">
        <v>87</v>
      </c>
      <c r="F70">
        <v>625928</v>
      </c>
      <c r="G70">
        <v>33788439</v>
      </c>
      <c r="H70">
        <v>1852.5</v>
      </c>
      <c r="I70">
        <f t="shared" si="1"/>
        <v>1852.4916170291267</v>
      </c>
      <c r="J70">
        <f t="shared" si="1"/>
        <v>1852.4916170291267</v>
      </c>
    </row>
    <row r="71" spans="2:10" x14ac:dyDescent="0.35">
      <c r="B71" t="s">
        <v>7</v>
      </c>
      <c r="C71">
        <v>2023</v>
      </c>
      <c r="D71" s="5" t="s">
        <v>86</v>
      </c>
      <c r="E71" s="5" t="s">
        <v>85</v>
      </c>
      <c r="F71">
        <v>797015</v>
      </c>
      <c r="G71">
        <v>17520545</v>
      </c>
      <c r="H71">
        <v>4549</v>
      </c>
      <c r="I71">
        <f t="shared" si="1"/>
        <v>4549.0308663343521</v>
      </c>
      <c r="J71">
        <f t="shared" si="1"/>
        <v>4549.0308663343521</v>
      </c>
    </row>
    <row r="72" spans="2:10" x14ac:dyDescent="0.35">
      <c r="B72" t="s">
        <v>7</v>
      </c>
      <c r="C72">
        <v>2023</v>
      </c>
      <c r="D72" s="5" t="s">
        <v>84</v>
      </c>
      <c r="E72" s="5" t="s">
        <v>83</v>
      </c>
      <c r="F72">
        <v>884391</v>
      </c>
      <c r="G72">
        <v>6485868</v>
      </c>
      <c r="H72">
        <v>13635.7</v>
      </c>
      <c r="I72">
        <f t="shared" si="1"/>
        <v>13635.661410315475</v>
      </c>
      <c r="J72">
        <f t="shared" si="1"/>
        <v>13635.661410315475</v>
      </c>
    </row>
    <row r="73" spans="2:10" x14ac:dyDescent="0.35">
      <c r="B73" t="s">
        <v>7</v>
      </c>
      <c r="C73">
        <v>2023</v>
      </c>
      <c r="D73" s="5" t="s">
        <v>107</v>
      </c>
      <c r="E73" s="5" t="s">
        <v>106</v>
      </c>
      <c r="F73">
        <v>71</v>
      </c>
      <c r="G73" t="s">
        <v>105</v>
      </c>
      <c r="H73" t="s">
        <v>105</v>
      </c>
      <c r="I73" t="e">
        <f t="shared" si="1"/>
        <v>#VALUE!</v>
      </c>
      <c r="J73" t="e">
        <f t="shared" si="1"/>
        <v>#VALUE!</v>
      </c>
    </row>
    <row r="74" spans="2:10" x14ac:dyDescent="0.35">
      <c r="B74" t="s">
        <v>8</v>
      </c>
      <c r="C74">
        <v>2024</v>
      </c>
      <c r="D74" s="5" t="s">
        <v>104</v>
      </c>
      <c r="E74" s="5" t="s">
        <v>103</v>
      </c>
      <c r="F74">
        <v>1528</v>
      </c>
      <c r="G74">
        <v>3683113</v>
      </c>
      <c r="H74">
        <v>41.5</v>
      </c>
      <c r="I74">
        <f t="shared" si="1"/>
        <v>41.486644585707801</v>
      </c>
      <c r="J74">
        <f t="shared" si="1"/>
        <v>41.486644585707801</v>
      </c>
    </row>
    <row r="75" spans="2:10" x14ac:dyDescent="0.35">
      <c r="B75" t="s">
        <v>8</v>
      </c>
      <c r="C75">
        <v>2024</v>
      </c>
      <c r="D75" s="5" t="s">
        <v>102</v>
      </c>
      <c r="E75" s="5" t="s">
        <v>101</v>
      </c>
      <c r="F75">
        <v>326</v>
      </c>
      <c r="G75">
        <v>14855240</v>
      </c>
      <c r="H75">
        <v>2.2000000000000002</v>
      </c>
      <c r="I75">
        <f t="shared" si="1"/>
        <v>2.1945118355543229</v>
      </c>
      <c r="J75">
        <f t="shared" si="1"/>
        <v>2.1945118355543229</v>
      </c>
    </row>
    <row r="76" spans="2:10" x14ac:dyDescent="0.35">
      <c r="B76" t="s">
        <v>8</v>
      </c>
      <c r="C76">
        <v>2024</v>
      </c>
      <c r="D76" s="5" t="s">
        <v>100</v>
      </c>
      <c r="E76" s="5" t="s">
        <v>99</v>
      </c>
      <c r="F76">
        <v>537</v>
      </c>
      <c r="G76">
        <v>40899034</v>
      </c>
      <c r="H76">
        <v>1.3</v>
      </c>
      <c r="I76">
        <f t="shared" si="1"/>
        <v>1.3129894461566012</v>
      </c>
      <c r="J76">
        <f t="shared" si="1"/>
        <v>1.3129894461566012</v>
      </c>
    </row>
    <row r="77" spans="2:10" x14ac:dyDescent="0.35">
      <c r="B77" t="s">
        <v>8</v>
      </c>
      <c r="C77">
        <v>2024</v>
      </c>
      <c r="D77" s="5" t="s">
        <v>98</v>
      </c>
      <c r="E77" s="5" t="s">
        <v>97</v>
      </c>
      <c r="F77">
        <v>2334</v>
      </c>
      <c r="G77">
        <v>44341571</v>
      </c>
      <c r="H77">
        <v>5.3</v>
      </c>
      <c r="I77">
        <f t="shared" si="1"/>
        <v>5.2636835984002461</v>
      </c>
      <c r="J77">
        <f t="shared" si="1"/>
        <v>5.2636835984002461</v>
      </c>
    </row>
    <row r="78" spans="2:10" x14ac:dyDescent="0.35">
      <c r="B78" t="s">
        <v>8</v>
      </c>
      <c r="C78">
        <v>2024</v>
      </c>
      <c r="D78" s="5" t="s">
        <v>96</v>
      </c>
      <c r="E78" s="5" t="s">
        <v>95</v>
      </c>
      <c r="F78">
        <v>5398</v>
      </c>
      <c r="G78">
        <v>45501300</v>
      </c>
      <c r="H78">
        <v>11.9</v>
      </c>
      <c r="I78">
        <f t="shared" si="1"/>
        <v>11.86339730952742</v>
      </c>
      <c r="J78">
        <f t="shared" si="1"/>
        <v>11.86339730952742</v>
      </c>
    </row>
    <row r="79" spans="2:10" x14ac:dyDescent="0.35">
      <c r="B79" t="s">
        <v>8</v>
      </c>
      <c r="C79">
        <v>2024</v>
      </c>
      <c r="D79" s="5" t="s">
        <v>94</v>
      </c>
      <c r="E79" s="5" t="s">
        <v>93</v>
      </c>
      <c r="F79">
        <v>9920</v>
      </c>
      <c r="G79">
        <v>43695365</v>
      </c>
      <c r="H79">
        <v>22.7</v>
      </c>
      <c r="I79">
        <f t="shared" si="1"/>
        <v>22.702636767080445</v>
      </c>
      <c r="J79">
        <f t="shared" si="1"/>
        <v>22.702636767080445</v>
      </c>
    </row>
    <row r="80" spans="2:10" x14ac:dyDescent="0.35">
      <c r="B80" t="s">
        <v>8</v>
      </c>
      <c r="C80">
        <v>2024</v>
      </c>
      <c r="D80" s="5" t="s">
        <v>92</v>
      </c>
      <c r="E80" s="5" t="s">
        <v>91</v>
      </c>
      <c r="F80">
        <v>17320</v>
      </c>
      <c r="G80">
        <v>40431645</v>
      </c>
      <c r="H80">
        <v>42.8</v>
      </c>
      <c r="I80">
        <f t="shared" si="1"/>
        <v>42.837732672019648</v>
      </c>
      <c r="J80">
        <f t="shared" si="1"/>
        <v>42.837732672019648</v>
      </c>
    </row>
    <row r="81" spans="1:10" x14ac:dyDescent="0.35">
      <c r="B81" t="s">
        <v>8</v>
      </c>
      <c r="C81">
        <v>2024</v>
      </c>
      <c r="D81" s="5" t="s">
        <v>90</v>
      </c>
      <c r="E81" s="5" t="s">
        <v>89</v>
      </c>
      <c r="F81">
        <v>42395</v>
      </c>
      <c r="G81">
        <v>42085437</v>
      </c>
      <c r="H81">
        <v>100.7</v>
      </c>
      <c r="I81">
        <f t="shared" si="1"/>
        <v>100.73555847834015</v>
      </c>
      <c r="J81">
        <f t="shared" si="1"/>
        <v>100.73555847834015</v>
      </c>
    </row>
    <row r="82" spans="1:10" x14ac:dyDescent="0.35">
      <c r="B82" t="s">
        <v>8</v>
      </c>
      <c r="C82">
        <v>2024</v>
      </c>
      <c r="D82" s="5" t="s">
        <v>88</v>
      </c>
      <c r="E82" s="5" t="s">
        <v>87</v>
      </c>
      <c r="F82">
        <v>76592</v>
      </c>
      <c r="G82">
        <v>33788439</v>
      </c>
      <c r="H82">
        <v>226.7</v>
      </c>
      <c r="I82">
        <f t="shared" si="1"/>
        <v>226.68108461595398</v>
      </c>
      <c r="J82">
        <f t="shared" si="1"/>
        <v>226.68108461595398</v>
      </c>
    </row>
    <row r="83" spans="1:10" x14ac:dyDescent="0.35">
      <c r="B83" t="s">
        <v>8</v>
      </c>
      <c r="C83">
        <v>2024</v>
      </c>
      <c r="D83" s="5" t="s">
        <v>86</v>
      </c>
      <c r="E83" s="5" t="s">
        <v>85</v>
      </c>
      <c r="F83">
        <v>104294</v>
      </c>
      <c r="G83">
        <v>17520545</v>
      </c>
      <c r="H83">
        <v>595.29999999999995</v>
      </c>
      <c r="I83">
        <f t="shared" si="1"/>
        <v>595.26687097918477</v>
      </c>
      <c r="J83">
        <f t="shared" si="1"/>
        <v>595.26687097918477</v>
      </c>
    </row>
    <row r="84" spans="1:10" x14ac:dyDescent="0.35">
      <c r="B84" t="s">
        <v>8</v>
      </c>
      <c r="C84">
        <v>2024</v>
      </c>
      <c r="D84" s="5" t="s">
        <v>84</v>
      </c>
      <c r="E84" s="5" t="s">
        <v>83</v>
      </c>
      <c r="F84">
        <v>118769</v>
      </c>
      <c r="G84">
        <v>6485868</v>
      </c>
      <c r="H84">
        <v>1831.2</v>
      </c>
      <c r="I84">
        <f t="shared" si="1"/>
        <v>1831.1966879375284</v>
      </c>
      <c r="J84">
        <f t="shared" si="1"/>
        <v>1831.1966879375284</v>
      </c>
    </row>
    <row r="85" spans="1:10" x14ac:dyDescent="0.35">
      <c r="A85" t="s">
        <v>10</v>
      </c>
    </row>
    <row r="86" spans="1:10" x14ac:dyDescent="0.35">
      <c r="A86" t="s">
        <v>11</v>
      </c>
    </row>
    <row r="87" spans="1:10" x14ac:dyDescent="0.35">
      <c r="A87" t="s">
        <v>12</v>
      </c>
    </row>
    <row r="88" spans="1:10" x14ac:dyDescent="0.35">
      <c r="A88" t="s">
        <v>82</v>
      </c>
    </row>
    <row r="89" spans="1:10" x14ac:dyDescent="0.35">
      <c r="A89" t="s">
        <v>81</v>
      </c>
    </row>
    <row r="90" spans="1:10" x14ac:dyDescent="0.35">
      <c r="A90" t="s">
        <v>16</v>
      </c>
    </row>
    <row r="91" spans="1:10" x14ac:dyDescent="0.35">
      <c r="A91" t="s">
        <v>17</v>
      </c>
    </row>
    <row r="92" spans="1:10" x14ac:dyDescent="0.35">
      <c r="A92" t="s">
        <v>18</v>
      </c>
    </row>
    <row r="93" spans="1:10" x14ac:dyDescent="0.35">
      <c r="A93" t="s">
        <v>19</v>
      </c>
    </row>
    <row r="94" spans="1:10" x14ac:dyDescent="0.35">
      <c r="A94" t="s">
        <v>10</v>
      </c>
    </row>
    <row r="95" spans="1:10" x14ac:dyDescent="0.35">
      <c r="A95" t="s">
        <v>20</v>
      </c>
    </row>
    <row r="96" spans="1:10" x14ac:dyDescent="0.35">
      <c r="A96" t="s">
        <v>10</v>
      </c>
    </row>
    <row r="97" spans="1:1" x14ac:dyDescent="0.35">
      <c r="A97" t="s">
        <v>80</v>
      </c>
    </row>
    <row r="98" spans="1:1" x14ac:dyDescent="0.35">
      <c r="A98" t="s">
        <v>10</v>
      </c>
    </row>
    <row r="99" spans="1:1" x14ac:dyDescent="0.35">
      <c r="A99" t="s">
        <v>22</v>
      </c>
    </row>
    <row r="100" spans="1:1" x14ac:dyDescent="0.35">
      <c r="A100" t="s">
        <v>23</v>
      </c>
    </row>
    <row r="101" spans="1:1" x14ac:dyDescent="0.35">
      <c r="A101" t="s">
        <v>24</v>
      </c>
    </row>
    <row r="102" spans="1:1" x14ac:dyDescent="0.35">
      <c r="A102" t="s">
        <v>79</v>
      </c>
    </row>
    <row r="103" spans="1:1" x14ac:dyDescent="0.35">
      <c r="A103" t="s">
        <v>10</v>
      </c>
    </row>
    <row r="104" spans="1:1" x14ac:dyDescent="0.35">
      <c r="A104" t="s">
        <v>78</v>
      </c>
    </row>
    <row r="105" spans="1:1" x14ac:dyDescent="0.35">
      <c r="A105" t="s">
        <v>77</v>
      </c>
    </row>
    <row r="106" spans="1:1" x14ac:dyDescent="0.35">
      <c r="A106" t="s">
        <v>76</v>
      </c>
    </row>
    <row r="107" spans="1:1" x14ac:dyDescent="0.35">
      <c r="A107" t="s">
        <v>75</v>
      </c>
    </row>
    <row r="108" spans="1:1" x14ac:dyDescent="0.35">
      <c r="A108" t="s">
        <v>10</v>
      </c>
    </row>
    <row r="109" spans="1:1" x14ac:dyDescent="0.35">
      <c r="A109" t="s">
        <v>26</v>
      </c>
    </row>
    <row r="110" spans="1:1" x14ac:dyDescent="0.35">
      <c r="A110" t="s">
        <v>74</v>
      </c>
    </row>
    <row r="111" spans="1:1" x14ac:dyDescent="0.35">
      <c r="A111" t="s">
        <v>73</v>
      </c>
    </row>
    <row r="112" spans="1:1" x14ac:dyDescent="0.35">
      <c r="A112" t="s">
        <v>72</v>
      </c>
    </row>
    <row r="113" spans="1:1" x14ac:dyDescent="0.35">
      <c r="A113" t="s">
        <v>28</v>
      </c>
    </row>
    <row r="114" spans="1:1" x14ac:dyDescent="0.35">
      <c r="A114" t="s">
        <v>29</v>
      </c>
    </row>
    <row r="115" spans="1:1" x14ac:dyDescent="0.35">
      <c r="A115" t="s">
        <v>71</v>
      </c>
    </row>
    <row r="116" spans="1:1" x14ac:dyDescent="0.35">
      <c r="A116" t="s">
        <v>31</v>
      </c>
    </row>
    <row r="117" spans="1:1" x14ac:dyDescent="0.35">
      <c r="A117" t="s">
        <v>32</v>
      </c>
    </row>
    <row r="118" spans="1:1" x14ac:dyDescent="0.35">
      <c r="A118" t="s">
        <v>33</v>
      </c>
    </row>
    <row r="119" spans="1:1" x14ac:dyDescent="0.35">
      <c r="A119" t="s">
        <v>34</v>
      </c>
    </row>
    <row r="120" spans="1:1" x14ac:dyDescent="0.35">
      <c r="A120" t="s">
        <v>35</v>
      </c>
    </row>
    <row r="121" spans="1:1" x14ac:dyDescent="0.35">
      <c r="A121" t="s">
        <v>36</v>
      </c>
    </row>
    <row r="122" spans="1:1" x14ac:dyDescent="0.35">
      <c r="A122" t="s">
        <v>37</v>
      </c>
    </row>
    <row r="123" spans="1:1" x14ac:dyDescent="0.35">
      <c r="A123" t="s">
        <v>38</v>
      </c>
    </row>
    <row r="124" spans="1:1" x14ac:dyDescent="0.35">
      <c r="A124" t="s">
        <v>39</v>
      </c>
    </row>
    <row r="125" spans="1:1" x14ac:dyDescent="0.35">
      <c r="A125" t="s">
        <v>40</v>
      </c>
    </row>
    <row r="126" spans="1:1" x14ac:dyDescent="0.35">
      <c r="A126" t="s">
        <v>41</v>
      </c>
    </row>
    <row r="127" spans="1:1" x14ac:dyDescent="0.35">
      <c r="A127" t="s">
        <v>42</v>
      </c>
    </row>
    <row r="128" spans="1:1" x14ac:dyDescent="0.35">
      <c r="A128" t="s">
        <v>70</v>
      </c>
    </row>
    <row r="129" spans="1:1" x14ac:dyDescent="0.35">
      <c r="A129" t="s">
        <v>57</v>
      </c>
    </row>
    <row r="130" spans="1:1" x14ac:dyDescent="0.35">
      <c r="A130" t="s">
        <v>56</v>
      </c>
    </row>
    <row r="131" spans="1:1" x14ac:dyDescent="0.35">
      <c r="A131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7" sqref="D7:D17"/>
    </sheetView>
  </sheetViews>
  <sheetFormatPr defaultRowHeight="14.5" x14ac:dyDescent="0.35"/>
  <cols>
    <col min="3" max="3" width="27.6328125" customWidth="1"/>
  </cols>
  <sheetData>
    <row r="1" spans="1:4" x14ac:dyDescent="0.35">
      <c r="A1" s="6" t="s">
        <v>110</v>
      </c>
    </row>
    <row r="3" spans="1:4" ht="40.5" customHeight="1" x14ac:dyDescent="0.35">
      <c r="A3" s="12" t="s">
        <v>111</v>
      </c>
      <c r="B3" s="12"/>
      <c r="C3" s="12"/>
    </row>
    <row r="4" spans="1:4" x14ac:dyDescent="0.35">
      <c r="A4" s="13"/>
      <c r="B4" s="13"/>
      <c r="C4" s="13"/>
    </row>
    <row r="5" spans="1:4" ht="27" x14ac:dyDescent="0.35">
      <c r="A5" s="8" t="s">
        <v>112</v>
      </c>
      <c r="B5" s="9" t="s">
        <v>113</v>
      </c>
      <c r="C5" s="10" t="s">
        <v>114</v>
      </c>
    </row>
    <row r="6" spans="1:4" ht="27" x14ac:dyDescent="0.35">
      <c r="A6" s="8"/>
      <c r="B6" s="8" t="s">
        <v>115</v>
      </c>
      <c r="C6" s="11">
        <v>274633642</v>
      </c>
    </row>
    <row r="7" spans="1:4" ht="27" x14ac:dyDescent="0.35">
      <c r="A7" s="8"/>
      <c r="B7" s="8" t="s">
        <v>116</v>
      </c>
      <c r="C7" s="11">
        <v>3794901</v>
      </c>
      <c r="D7" s="17">
        <f>C7/$C$6</f>
        <v>1.3818048555027355E-2</v>
      </c>
    </row>
    <row r="8" spans="1:4" ht="27" x14ac:dyDescent="0.35">
      <c r="A8" s="8"/>
      <c r="B8" s="8" t="s">
        <v>102</v>
      </c>
      <c r="C8" s="11">
        <v>15191619</v>
      </c>
      <c r="D8" s="17">
        <f t="shared" ref="D8:D17" si="0">C8/$C$6</f>
        <v>5.53159434123515E-2</v>
      </c>
    </row>
    <row r="9" spans="1:4" ht="27" x14ac:dyDescent="0.35">
      <c r="A9" s="8"/>
      <c r="B9" s="8" t="s">
        <v>100</v>
      </c>
      <c r="C9" s="11">
        <v>39976619</v>
      </c>
      <c r="D9" s="17">
        <f t="shared" si="0"/>
        <v>0.14556344484555173</v>
      </c>
    </row>
    <row r="10" spans="1:4" ht="27" x14ac:dyDescent="0.35">
      <c r="A10" s="8"/>
      <c r="B10" s="8" t="s">
        <v>98</v>
      </c>
      <c r="C10" s="11">
        <v>38076743</v>
      </c>
      <c r="D10" s="17">
        <f t="shared" si="0"/>
        <v>0.13864558880226335</v>
      </c>
    </row>
    <row r="11" spans="1:4" ht="27" x14ac:dyDescent="0.35">
      <c r="A11" s="8"/>
      <c r="B11" s="8" t="s">
        <v>96</v>
      </c>
      <c r="C11" s="11">
        <v>37233437</v>
      </c>
      <c r="D11" s="17">
        <f t="shared" si="0"/>
        <v>0.13557493076540128</v>
      </c>
    </row>
    <row r="12" spans="1:4" ht="27" x14ac:dyDescent="0.35">
      <c r="A12" s="8"/>
      <c r="B12" s="8" t="s">
        <v>94</v>
      </c>
      <c r="C12" s="11">
        <v>44659185</v>
      </c>
      <c r="D12" s="17">
        <f t="shared" si="0"/>
        <v>0.1626136720715374</v>
      </c>
    </row>
    <row r="13" spans="1:4" ht="27" x14ac:dyDescent="0.35">
      <c r="A13" s="8"/>
      <c r="B13" s="8" t="s">
        <v>92</v>
      </c>
      <c r="C13" s="11">
        <v>37030152</v>
      </c>
      <c r="D13" s="17">
        <f t="shared" si="0"/>
        <v>0.13483472647535294</v>
      </c>
    </row>
    <row r="14" spans="1:4" ht="27" x14ac:dyDescent="0.35">
      <c r="A14" s="8"/>
      <c r="B14" s="8" t="s">
        <v>90</v>
      </c>
      <c r="C14" s="11">
        <v>23961506</v>
      </c>
      <c r="D14" s="17">
        <f t="shared" si="0"/>
        <v>8.7248983138052696E-2</v>
      </c>
    </row>
    <row r="15" spans="1:4" ht="27" x14ac:dyDescent="0.35">
      <c r="A15" s="8"/>
      <c r="B15" s="8" t="s">
        <v>88</v>
      </c>
      <c r="C15" s="11">
        <v>18135514</v>
      </c>
      <c r="D15" s="17">
        <f t="shared" si="0"/>
        <v>6.603529657885103E-2</v>
      </c>
    </row>
    <row r="16" spans="1:4" ht="27" x14ac:dyDescent="0.35">
      <c r="A16" s="8"/>
      <c r="B16" s="8" t="s">
        <v>86</v>
      </c>
      <c r="C16" s="11">
        <v>12314793</v>
      </c>
      <c r="D16" s="17">
        <f t="shared" si="0"/>
        <v>4.4840802861289657E-2</v>
      </c>
    </row>
    <row r="17" spans="1:4" ht="54" x14ac:dyDescent="0.35">
      <c r="A17" s="8"/>
      <c r="B17" s="8" t="s">
        <v>117</v>
      </c>
      <c r="C17" s="11">
        <v>4259173</v>
      </c>
      <c r="D17" s="17">
        <f t="shared" si="0"/>
        <v>1.550856249432107E-2</v>
      </c>
    </row>
    <row r="18" spans="1:4" ht="40.5" customHeight="1" x14ac:dyDescent="0.35">
      <c r="A18" s="13" t="s">
        <v>118</v>
      </c>
      <c r="B18" s="13"/>
      <c r="C18" s="13"/>
    </row>
    <row r="20" spans="1:4" x14ac:dyDescent="0.35">
      <c r="A20" s="14"/>
    </row>
    <row r="21" spans="1:4" ht="40.5" customHeight="1" x14ac:dyDescent="0.35">
      <c r="A21" s="12" t="s">
        <v>119</v>
      </c>
      <c r="B21" s="12"/>
      <c r="C21" s="12"/>
      <c r="D21" s="12"/>
    </row>
    <row r="22" spans="1:4" ht="27" customHeight="1" x14ac:dyDescent="0.35">
      <c r="A22" s="12" t="s">
        <v>120</v>
      </c>
      <c r="B22" s="12"/>
      <c r="C22" s="12"/>
      <c r="D22" s="12"/>
    </row>
    <row r="23" spans="1:4" x14ac:dyDescent="0.35">
      <c r="A23" s="13"/>
      <c r="B23" s="13"/>
      <c r="C23" s="13"/>
      <c r="D23" s="13"/>
    </row>
    <row r="24" spans="1:4" ht="27" x14ac:dyDescent="0.35">
      <c r="A24" s="8" t="s">
        <v>112</v>
      </c>
      <c r="B24" s="9" t="s">
        <v>113</v>
      </c>
      <c r="C24" s="10" t="s">
        <v>121</v>
      </c>
      <c r="D24" s="7" t="s">
        <v>122</v>
      </c>
    </row>
    <row r="25" spans="1:4" ht="27" x14ac:dyDescent="0.35">
      <c r="A25" s="8"/>
      <c r="B25" s="8" t="s">
        <v>115</v>
      </c>
      <c r="C25" s="11">
        <v>1000000</v>
      </c>
      <c r="D25" s="15">
        <v>1</v>
      </c>
    </row>
    <row r="26" spans="1:4" ht="27" x14ac:dyDescent="0.35">
      <c r="A26" s="8"/>
      <c r="B26" s="8" t="s">
        <v>116</v>
      </c>
      <c r="C26" s="11">
        <v>13818</v>
      </c>
      <c r="D26" s="15">
        <v>1.3818E-2</v>
      </c>
    </row>
    <row r="27" spans="1:4" ht="27" x14ac:dyDescent="0.35">
      <c r="A27" s="8"/>
      <c r="B27" s="8" t="s">
        <v>102</v>
      </c>
      <c r="C27" s="11">
        <v>55317</v>
      </c>
      <c r="D27" s="15">
        <v>5.5316999999999998E-2</v>
      </c>
    </row>
    <row r="28" spans="1:4" ht="27" x14ac:dyDescent="0.35">
      <c r="A28" s="8"/>
      <c r="B28" s="8" t="s">
        <v>100</v>
      </c>
      <c r="C28" s="11">
        <v>145565</v>
      </c>
      <c r="D28" s="15">
        <v>0.145565</v>
      </c>
    </row>
    <row r="29" spans="1:4" ht="27" x14ac:dyDescent="0.35">
      <c r="A29" s="8"/>
      <c r="B29" s="8" t="s">
        <v>98</v>
      </c>
      <c r="C29" s="11">
        <v>138646</v>
      </c>
      <c r="D29" s="15">
        <v>0.13864599999999999</v>
      </c>
    </row>
    <row r="30" spans="1:4" ht="27" x14ac:dyDescent="0.35">
      <c r="A30" s="8"/>
      <c r="B30" s="8" t="s">
        <v>96</v>
      </c>
      <c r="C30" s="11">
        <v>135573</v>
      </c>
      <c r="D30" s="15">
        <v>0.135573</v>
      </c>
    </row>
    <row r="31" spans="1:4" ht="27" x14ac:dyDescent="0.35">
      <c r="A31" s="8"/>
      <c r="B31" s="8" t="s">
        <v>94</v>
      </c>
      <c r="C31" s="11">
        <v>162613</v>
      </c>
      <c r="D31" s="15">
        <v>0.16261300000000001</v>
      </c>
    </row>
    <row r="32" spans="1:4" ht="27" x14ac:dyDescent="0.35">
      <c r="A32" s="8"/>
      <c r="B32" s="8" t="s">
        <v>92</v>
      </c>
      <c r="C32" s="11">
        <v>134834</v>
      </c>
      <c r="D32" s="15">
        <v>0.13483400000000001</v>
      </c>
    </row>
    <row r="33" spans="1:4" ht="27" x14ac:dyDescent="0.35">
      <c r="A33" s="8"/>
      <c r="B33" s="8" t="s">
        <v>90</v>
      </c>
      <c r="C33" s="11">
        <v>87247</v>
      </c>
      <c r="D33" s="15">
        <v>8.7247000000000005E-2</v>
      </c>
    </row>
    <row r="34" spans="1:4" ht="27" x14ac:dyDescent="0.35">
      <c r="A34" s="8"/>
      <c r="B34" s="8" t="s">
        <v>88</v>
      </c>
      <c r="C34" s="11">
        <v>66037</v>
      </c>
      <c r="D34" s="15">
        <v>6.6036999999999998E-2</v>
      </c>
    </row>
    <row r="35" spans="1:4" ht="27" x14ac:dyDescent="0.35">
      <c r="A35" s="8"/>
      <c r="B35" s="8" t="s">
        <v>86</v>
      </c>
      <c r="C35" s="11">
        <v>44842</v>
      </c>
      <c r="D35" s="15">
        <v>4.4842E-2</v>
      </c>
    </row>
    <row r="36" spans="1:4" ht="54" x14ac:dyDescent="0.35">
      <c r="A36" s="8"/>
      <c r="B36" s="8" t="s">
        <v>117</v>
      </c>
      <c r="C36" s="11">
        <v>15508</v>
      </c>
      <c r="D36" s="15">
        <v>1.5507999999999999E-2</v>
      </c>
    </row>
    <row r="37" spans="1:4" x14ac:dyDescent="0.35">
      <c r="A37" s="16"/>
      <c r="B37" s="16"/>
      <c r="C37" s="16"/>
      <c r="D37" s="16"/>
    </row>
    <row r="38" spans="1:4" ht="27" customHeight="1" x14ac:dyDescent="0.35">
      <c r="A38" s="13" t="s">
        <v>118</v>
      </c>
      <c r="B38" s="13"/>
      <c r="C38" s="13"/>
      <c r="D38" s="13"/>
    </row>
    <row r="39" spans="1:4" ht="27" customHeight="1" x14ac:dyDescent="0.35">
      <c r="A39" s="13" t="s">
        <v>123</v>
      </c>
      <c r="B39" s="13"/>
      <c r="C39" s="13"/>
      <c r="D39" s="13"/>
    </row>
    <row r="40" spans="1:4" ht="40.5" customHeight="1" x14ac:dyDescent="0.35">
      <c r="A40" s="13" t="s">
        <v>124</v>
      </c>
      <c r="B40" s="13"/>
      <c r="C40" s="13"/>
      <c r="D40" s="13"/>
    </row>
  </sheetData>
  <mergeCells count="10">
    <mergeCell ref="A37:D37"/>
    <mergeCell ref="A38:D38"/>
    <mergeCell ref="A39:D39"/>
    <mergeCell ref="A40:D40"/>
    <mergeCell ref="A3:C3"/>
    <mergeCell ref="A4:C4"/>
    <mergeCell ref="A18:C18"/>
    <mergeCell ref="A21:D21"/>
    <mergeCell ref="A22:D22"/>
    <mergeCell ref="A23:D23"/>
  </mergeCells>
  <hyperlinks>
    <hyperlink ref="A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7" sqref="B7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132</v>
      </c>
      <c r="B1" t="s">
        <v>135</v>
      </c>
    </row>
    <row r="2" spans="1:2" x14ac:dyDescent="0.35">
      <c r="A2" t="s">
        <v>133</v>
      </c>
      <c r="B2" t="s">
        <v>134</v>
      </c>
    </row>
    <row r="5" spans="1:2" x14ac:dyDescent="0.35">
      <c r="A5" s="22" t="s">
        <v>136</v>
      </c>
    </row>
    <row r="18" spans="1:5" x14ac:dyDescent="0.35">
      <c r="A18" s="22" t="s">
        <v>137</v>
      </c>
      <c r="B18" s="22" t="s">
        <v>138</v>
      </c>
      <c r="D18" s="22" t="s">
        <v>139</v>
      </c>
      <c r="E18" s="22" t="s">
        <v>138</v>
      </c>
    </row>
    <row r="19" spans="1:5" x14ac:dyDescent="0.35">
      <c r="A19" t="s">
        <v>140</v>
      </c>
      <c r="D19" t="s">
        <v>146</v>
      </c>
    </row>
    <row r="20" spans="1:5" x14ac:dyDescent="0.35">
      <c r="A20" t="s">
        <v>141</v>
      </c>
    </row>
    <row r="21" spans="1:5" x14ac:dyDescent="0.35">
      <c r="A21" t="s">
        <v>142</v>
      </c>
    </row>
    <row r="22" spans="1:5" x14ac:dyDescent="0.35">
      <c r="A22" t="s">
        <v>143</v>
      </c>
    </row>
    <row r="23" spans="1:5" x14ac:dyDescent="0.35">
      <c r="A23" t="s">
        <v>144</v>
      </c>
    </row>
    <row r="24" spans="1:5" x14ac:dyDescent="0.35">
      <c r="A24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Age 84 2018-2023</vt:lpstr>
      <vt:lpstr>Age 85+ 2018-2023</vt:lpstr>
      <vt:lpstr>Range of population for 85+</vt:lpstr>
      <vt:lpstr>Total Deaths 2018-2023</vt:lpstr>
      <vt:lpstr>Age Groups 2018-2023</vt:lpstr>
      <vt:lpstr>Weights for Age-Adjusted Death </vt:lpstr>
      <vt:lpstr>Documentation Information</vt:lpstr>
      <vt:lpstr>WeightList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2024-03-03T19:50:38Z</dcterms:created>
  <dcterms:modified xsi:type="dcterms:W3CDTF">2024-03-03T21:17:45Z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{E4606384-AB18-4C0B-BF87-FF76D44643CF}</vt:lpwstr>
  </property>
</Properties>
</file>